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<sst xmlns="http://schemas.openxmlformats.org/spreadsheetml/2006/main" count="478" uniqueCount="238">
  <si>
    <t>Položka</t>
  </si>
  <si>
    <t>Popis</t>
  </si>
  <si>
    <t>KZ</t>
  </si>
  <si>
    <t>Výnos dane z príjmov poukázaný územnej samospráve</t>
  </si>
  <si>
    <t>Daň z pozemkov</t>
  </si>
  <si>
    <t>Daň zo stavieb</t>
  </si>
  <si>
    <t>Daň  z bytov</t>
  </si>
  <si>
    <t>Daň za psa</t>
  </si>
  <si>
    <t>Daň za užívanie verejného priestr.</t>
  </si>
  <si>
    <t>Daň za komunálne odpady a drobné stavebné odpady</t>
  </si>
  <si>
    <t>Príjmy z prenajatých pozemkov</t>
  </si>
  <si>
    <t>Príjmy z prenajatých budov, priest.</t>
  </si>
  <si>
    <t>Poplatky a platby z predaja výrobkov, tovarov a služieb</t>
  </si>
  <si>
    <t>v tom</t>
  </si>
  <si>
    <t>kuka nádoby</t>
  </si>
  <si>
    <t>cintorínske poplatky</t>
  </si>
  <si>
    <t>Poplatky za materské školy</t>
  </si>
  <si>
    <t>Z návratných finančných výpomocí</t>
  </si>
  <si>
    <t>Ostatné platby</t>
  </si>
  <si>
    <t>Z náhrad poistného plnenia</t>
  </si>
  <si>
    <t>Z odvodov hazardných hier</t>
  </si>
  <si>
    <t>Vratky</t>
  </si>
  <si>
    <t>Transfery na financovanie základnej školy</t>
  </si>
  <si>
    <t>Transfery pre materskú školu</t>
  </si>
  <si>
    <t>Transfery na aktivačné práce</t>
  </si>
  <si>
    <t>Transfery na matričnú činnosť</t>
  </si>
  <si>
    <t>Transfery za výkon štátnej správy na úseku stavebného poriadku</t>
  </si>
  <si>
    <t>Transfery na výkon štátnej správy za úsek pozemných komunikácií</t>
  </si>
  <si>
    <t>Transfery na výkon štátnej správy v starostlivosti o životné prostredie</t>
  </si>
  <si>
    <t>Dotácia na podporu výchovy k stravovacím návykom dieťaťa</t>
  </si>
  <si>
    <t>SPOLU</t>
  </si>
  <si>
    <t>Čerpanie z rezervného fondu</t>
  </si>
  <si>
    <t>PRÍJMY SPOLU</t>
  </si>
  <si>
    <t xml:space="preserve">0111 </t>
  </si>
  <si>
    <t>Výkonné a zákonodárne orgány      -  obec</t>
  </si>
  <si>
    <t>631 - cestovné náhrady</t>
  </si>
  <si>
    <t>632 - energia, voda a komunikácie</t>
  </si>
  <si>
    <t>633 - materiál</t>
  </si>
  <si>
    <t>635 - rutinná a štand. údržba</t>
  </si>
  <si>
    <t>637 - služby</t>
  </si>
  <si>
    <t>642 – transfery jednotlivcom a neziskovým právnickým osobám</t>
  </si>
  <si>
    <t>Výdavky a zákonodárne orgány - úsek evidencie obyvateľstva</t>
  </si>
  <si>
    <t>610 - mzdové výdavky</t>
  </si>
  <si>
    <t>0133</t>
  </si>
  <si>
    <t>Výdavky verejnej správy - úsek matriky</t>
  </si>
  <si>
    <t>642 - transféry jednotlivcom a neziskovým právnickým osobám</t>
  </si>
  <si>
    <t>0112</t>
  </si>
  <si>
    <t>Finančné a rozpočtové záležitosti</t>
  </si>
  <si>
    <t>0160</t>
  </si>
  <si>
    <t>0170</t>
  </si>
  <si>
    <t>Transakcie verejného dlhu</t>
  </si>
  <si>
    <t>0320</t>
  </si>
  <si>
    <t>Ochrana pred požiarmi</t>
  </si>
  <si>
    <t>0451</t>
  </si>
  <si>
    <t>Cestná doprava</t>
  </si>
  <si>
    <t>41+111</t>
  </si>
  <si>
    <t>636 - nájomné za nájom</t>
  </si>
  <si>
    <t>0510</t>
  </si>
  <si>
    <t>Nakladanie s odpadmi</t>
  </si>
  <si>
    <t>0560</t>
  </si>
  <si>
    <t>Ochrana životného prostredia inde neklas.- spoločný stavebný úrad</t>
  </si>
  <si>
    <t>0610</t>
  </si>
  <si>
    <t>Rozvoj bývania - nájomné byty</t>
  </si>
  <si>
    <t>0620</t>
  </si>
  <si>
    <t>Rozvoj obcí - verejná zeleň+ aktiv.</t>
  </si>
  <si>
    <t>0630</t>
  </si>
  <si>
    <t>Zásobovanie vodou</t>
  </si>
  <si>
    <t>0640</t>
  </si>
  <si>
    <t>Verejné osvetlenie</t>
  </si>
  <si>
    <t>0660</t>
  </si>
  <si>
    <t>Bývanie a občianska vybavenosť inde neklasifikovaná</t>
  </si>
  <si>
    <t>0760</t>
  </si>
  <si>
    <t>Zdravotníctvo</t>
  </si>
  <si>
    <t>0810</t>
  </si>
  <si>
    <t xml:space="preserve">Rekreačné a športové služby </t>
  </si>
  <si>
    <t>0820</t>
  </si>
  <si>
    <t>Kultúrne služby – kultúrne zariadenia</t>
  </si>
  <si>
    <t>Kultúrne služby – obecná knižnica</t>
  </si>
  <si>
    <t>Kultúrne služby – miestny rozhlas</t>
  </si>
  <si>
    <t>Kultúrne služby – kultúrne podujatia, kronika</t>
  </si>
  <si>
    <t>Kultúrne služby – transfery neziskovým organizáciam</t>
  </si>
  <si>
    <t>0840</t>
  </si>
  <si>
    <t>Náboženské a iné spoločenské služby - združenia obcí</t>
  </si>
  <si>
    <t>Náboženské a iné spoločenské služby - dom smútku, cintorín</t>
  </si>
  <si>
    <t>09111</t>
  </si>
  <si>
    <t xml:space="preserve">Predprimárne vzdelávanie s bežnou starostlivosťou </t>
  </si>
  <si>
    <t>09601</t>
  </si>
  <si>
    <t>Vedľajšie služby poskytované v rámci predprimárneho vzdelávania</t>
  </si>
  <si>
    <t>1070</t>
  </si>
  <si>
    <t>Soc. pomoc občanom v hmotnej a sociálnej núdzi</t>
  </si>
  <si>
    <t>1020</t>
  </si>
  <si>
    <t>Staroba</t>
  </si>
  <si>
    <t>VYDAVKY SPOLU</t>
  </si>
  <si>
    <t>Bežné</t>
  </si>
  <si>
    <t>Kapitálové</t>
  </si>
  <si>
    <t>Finančné operácie</t>
  </si>
  <si>
    <t>Finančé operácie</t>
  </si>
  <si>
    <t>Granty - dar</t>
  </si>
  <si>
    <t>71a</t>
  </si>
  <si>
    <t>0360</t>
  </si>
  <si>
    <t>Bezpečnosť</t>
  </si>
  <si>
    <t>kopírovanie,známka psa,rozhlas ..</t>
  </si>
  <si>
    <t>Prevod z fondu opráv</t>
  </si>
  <si>
    <t>Daň z ubytovania</t>
  </si>
  <si>
    <t>631 - cestovné náhrady (obecný úrad)</t>
  </si>
  <si>
    <t>11H</t>
  </si>
  <si>
    <t>Transfery - osobitný príjemca rodinných prídavkov</t>
  </si>
  <si>
    <t>41+43</t>
  </si>
  <si>
    <t>Príjmy</t>
  </si>
  <si>
    <t xml:space="preserve">Výdavky </t>
  </si>
  <si>
    <t>Prebytok</t>
  </si>
  <si>
    <t>ktorý bude použitý na tvorbu fondu opráv nájomných bytov 2x6 b.j.</t>
  </si>
  <si>
    <t>Transfery za výkon štátnej správy na úseku evidencie obyvateľstva</t>
  </si>
  <si>
    <t>41+46</t>
  </si>
  <si>
    <t xml:space="preserve">635 - rutinná a štand. údržba </t>
  </si>
  <si>
    <t xml:space="preserve">Granty - od iných </t>
  </si>
  <si>
    <t>Iné nedaňové príjmy</t>
  </si>
  <si>
    <t>Ostatné príjmové finančné operácie</t>
  </si>
  <si>
    <t xml:space="preserve">610 - mzdové výdavky </t>
  </si>
  <si>
    <t>Rozvoj obcí</t>
  </si>
  <si>
    <t>710 - obstaranie kapitálových aktív</t>
  </si>
  <si>
    <t>717 - realizácia stavieb a ich technické zhodnotenie</t>
  </si>
  <si>
    <t>Kultúrne služby - kultúrne zariadenia</t>
  </si>
  <si>
    <t>812 - úvery, pôžičky a návratné finančné výpomoci jednotlivcom a neziskovým právnickým osobám</t>
  </si>
  <si>
    <t>2022 Rozp</t>
  </si>
  <si>
    <t>Nevýherné prístroje</t>
  </si>
  <si>
    <t>Za znečisťovanie ovzdušia</t>
  </si>
  <si>
    <t>Z účtov finančného hospodárenia</t>
  </si>
  <si>
    <t>72a</t>
  </si>
  <si>
    <t>Dotácia z prostriedkov DPO SR</t>
  </si>
  <si>
    <t>Dar - MOST</t>
  </si>
  <si>
    <t xml:space="preserve">642 – transfery jednotlivcom a neziskovým právnickým osobám </t>
  </si>
  <si>
    <t xml:space="preserve">620 - poistné a príspevok do poisťovní </t>
  </si>
  <si>
    <t xml:space="preserve">632 - energia, voda a komunikácie </t>
  </si>
  <si>
    <t xml:space="preserve">634 - dopravné </t>
  </si>
  <si>
    <t>620 - poistné a príspevok do poisťovní</t>
  </si>
  <si>
    <t xml:space="preserve">633 - materiál </t>
  </si>
  <si>
    <t xml:space="preserve">637 - služby </t>
  </si>
  <si>
    <t xml:space="preserve">641 – transfery obci </t>
  </si>
  <si>
    <t xml:space="preserve">650 - splácanie úrokov </t>
  </si>
  <si>
    <t xml:space="preserve">635 - rutinná a štand. údržba       </t>
  </si>
  <si>
    <t>634 - dopravné</t>
  </si>
  <si>
    <t xml:space="preserve">637 – služby </t>
  </si>
  <si>
    <t>634 – dopravné</t>
  </si>
  <si>
    <t>633 – materiál</t>
  </si>
  <si>
    <t>717 - rekonštrukcia a modernizácia</t>
  </si>
  <si>
    <t xml:space="preserve">819 -iné výdavkové finačné operácie </t>
  </si>
  <si>
    <t xml:space="preserve">819 - iné výdavkové finančné operácie </t>
  </si>
  <si>
    <t xml:space="preserve">Za stravné </t>
  </si>
  <si>
    <t>716 - prípravná a projektová dokument.</t>
  </si>
  <si>
    <t>2023 Rozp</t>
  </si>
  <si>
    <t>Porušenie predpisov</t>
  </si>
  <si>
    <t>72e</t>
  </si>
  <si>
    <t>Z dobropisov</t>
  </si>
  <si>
    <t>1AC1</t>
  </si>
  <si>
    <t>1AC2</t>
  </si>
  <si>
    <t>821 - splácanie tuzemskej istiny ŠFRB</t>
  </si>
  <si>
    <t>821 - splácanie tuzemskej istiny Primab</t>
  </si>
  <si>
    <t>Sankcie uložené v daňovom konaní</t>
  </si>
  <si>
    <t>Z prenajatých zariadení</t>
  </si>
  <si>
    <t>železný srot</t>
  </si>
  <si>
    <t>SODB 2021</t>
  </si>
  <si>
    <t>Transfery na voľby</t>
  </si>
  <si>
    <t>Transfery na dobrovoľné služby</t>
  </si>
  <si>
    <t>Transfery z Fondu na podporu umenia</t>
  </si>
  <si>
    <t>Príjem zpredaja kapitálových aktív</t>
  </si>
  <si>
    <t>Transfery na modernizácia hasičskej zbrojnice</t>
  </si>
  <si>
    <t>824 - splácanie finančného prenájmu</t>
  </si>
  <si>
    <t>Všeobecné verejné služby inde  neklasifikované – voľby</t>
  </si>
  <si>
    <t>641 - transfery obci</t>
  </si>
  <si>
    <t>41+111+43</t>
  </si>
  <si>
    <t>0111</t>
  </si>
  <si>
    <t>Výkonné a zákonodárne orgány-obec</t>
  </si>
  <si>
    <t>712 - Nákup budov a objektov</t>
  </si>
  <si>
    <t>Transfery na COVID-19</t>
  </si>
  <si>
    <t>Návratná finančná výpomoc</t>
  </si>
  <si>
    <t>0220</t>
  </si>
  <si>
    <t>Civilná obrana</t>
  </si>
  <si>
    <t>41+110</t>
  </si>
  <si>
    <r>
      <t>716 - pr</t>
    </r>
    <r>
      <rPr>
        <sz val="11"/>
        <rFont val="Arial"/>
        <family val="2"/>
      </rPr>
      <t>ípravná a projektová dokument.</t>
    </r>
  </si>
  <si>
    <t>Všeobecné verejné služby inde  neklasifikované – SODB</t>
  </si>
  <si>
    <t>712 - nákup budov a objektov</t>
  </si>
  <si>
    <t>2020 Skut</t>
  </si>
  <si>
    <t>2024 Rozp</t>
  </si>
  <si>
    <t>Iné - Zábezpeky na nájomné byty</t>
  </si>
  <si>
    <t>72g</t>
  </si>
  <si>
    <t>Transfery z Environmentálneho fondu</t>
  </si>
  <si>
    <t>0740</t>
  </si>
  <si>
    <t>Ochrana verejného zdravia</t>
  </si>
  <si>
    <t>41+72f+131K</t>
  </si>
  <si>
    <t>41+72f</t>
  </si>
  <si>
    <t>41+131K</t>
  </si>
  <si>
    <t>Sociálne zabezpečenie inde neklasifikované</t>
  </si>
  <si>
    <t>41+52</t>
  </si>
  <si>
    <t>Náboženské a iné sp. služby - dom smútku, cintorín</t>
  </si>
  <si>
    <t>821 - splácanie tuzemskej istiny Munic.</t>
  </si>
  <si>
    <t>Transfery z EŠIF</t>
  </si>
  <si>
    <t>3AR</t>
  </si>
  <si>
    <t>41+72j</t>
  </si>
  <si>
    <t>72j</t>
  </si>
  <si>
    <t>811 - návratná finančná výpomoc ŠR</t>
  </si>
  <si>
    <t>PRÍJMY</t>
  </si>
  <si>
    <t xml:space="preserve">VÝDAVKY </t>
  </si>
  <si>
    <t>41+43+72g+52+3AR</t>
  </si>
  <si>
    <t>2021 Skut</t>
  </si>
  <si>
    <t>2022 Oč.skut</t>
  </si>
  <si>
    <t>2025 Rozp</t>
  </si>
  <si>
    <t xml:space="preserve">                                                     Viacročný rozpočet kapitálových výdavkov Obce Rúbaň na roky 2023-2025</t>
  </si>
  <si>
    <t xml:space="preserve">                                                     Viacročný rozpočet bežných výdavkov Obce Rúbaň na roky 2023-2025</t>
  </si>
  <si>
    <t xml:space="preserve">                                            VIACROČNÝ ROZPOČET OBCE RÚBAŇ NA ROKY 2023-2025</t>
  </si>
  <si>
    <t xml:space="preserve">                                                Viacročné plánované finančné operácie príjmov Obce Rúbaň na roky 2023-2025</t>
  </si>
  <si>
    <t xml:space="preserve">                                                     Viacročný rozpočet kapitálových príjmov Obce Rúbaň na roky 2023-2025</t>
  </si>
  <si>
    <t xml:space="preserve">                                    VIACROČNÝ ROZPOČET OBCE RÚBAŇ NA ROKY 2023-2025</t>
  </si>
  <si>
    <t xml:space="preserve">                                                     Viacročný rozpočet bežných príjmov Obce Rúbaň na roky 2023-2025</t>
  </si>
  <si>
    <t>Iné nedaňové príjmy (združ.prostr.)</t>
  </si>
  <si>
    <t>Zostatok z predch. roku - rod. príd.</t>
  </si>
  <si>
    <t>Zostatok z predch. roku - FPU</t>
  </si>
  <si>
    <t>Zostatok z predch. roku - strava</t>
  </si>
  <si>
    <t>Zostatok z predch. roku - IOMO</t>
  </si>
  <si>
    <t>710 - obstaranie nehm.  kap. aktív</t>
  </si>
  <si>
    <t>710 - obstaranie hmotných kap. aktív</t>
  </si>
  <si>
    <t>Správne poplatky</t>
  </si>
  <si>
    <t>Administratívne poplatky</t>
  </si>
  <si>
    <t>Transfery z rozpočtu VÚC-cest.ruch</t>
  </si>
  <si>
    <t>Transfery z rozpočtu VÚC-šport</t>
  </si>
  <si>
    <t>Transfery z rozpočtu VÚC-kultúra</t>
  </si>
  <si>
    <t>Bankové úvery dlhodobé</t>
  </si>
  <si>
    <t>0473</t>
  </si>
  <si>
    <t>Cestovný ruch</t>
  </si>
  <si>
    <t>821 - splácanie tuzemskej istiny nový M</t>
  </si>
  <si>
    <t>41+11H</t>
  </si>
  <si>
    <t>Transfery z IROP</t>
  </si>
  <si>
    <t xml:space="preserve"> </t>
  </si>
  <si>
    <t>Rozpočet obce Rúbaň na rok 2023, 2024, 2025 je zostavený s prebytkom príjmov vo výške 3.170,06 EUR,</t>
  </si>
  <si>
    <t xml:space="preserve">                                                  Viacročné plánované výdavkové finančné operácie Obce Rúbaň na roky 2023-2025</t>
  </si>
  <si>
    <t>1AA2</t>
  </si>
  <si>
    <t>41+1AA2</t>
  </si>
  <si>
    <t>1AA2+41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</si>
</sst>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EUR&quot;"/>
    <numFmt numFmtId="173" formatCode="#,##0.00\ _E_U_R"/>
    <numFmt numFmtId="174" formatCode="[$-41B]dddd\ d\.\ mmmm\ yyyy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3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40" borderId="5" applyNumberFormat="0" applyAlignment="0" applyProtection="0"/>
    <xf numFmtId="0" fontId="11" fillId="13" borderId="1" applyNumberFormat="0" applyAlignment="0" applyProtection="0"/>
    <xf numFmtId="0" fontId="28" fillId="41" borderId="6" applyNumberFormat="0" applyAlignment="0" applyProtection="0"/>
    <xf numFmtId="0" fontId="12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32" fillId="43" borderId="0" applyNumberFormat="0" applyBorder="0" applyAlignment="0" applyProtection="0"/>
    <xf numFmtId="0" fontId="0" fillId="44" borderId="11" applyNumberFormat="0" applyAlignment="0" applyProtection="0"/>
    <xf numFmtId="0" fontId="14" fillId="38" borderId="12" applyNumberFormat="0" applyAlignment="0" applyProtection="0"/>
    <xf numFmtId="9" fontId="0" fillId="0" borderId="0" applyFill="0" applyBorder="0" applyAlignment="0" applyProtection="0"/>
    <xf numFmtId="0" fontId="0" fillId="45" borderId="13" applyNumberFormat="0" applyFont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37" fillId="46" borderId="17" applyNumberFormat="0" applyAlignment="0" applyProtection="0"/>
    <xf numFmtId="0" fontId="38" fillId="47" borderId="17" applyNumberFormat="0" applyAlignment="0" applyProtection="0"/>
    <xf numFmtId="0" fontId="39" fillId="47" borderId="18" applyNumberFormat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8" borderId="19" xfId="0" applyFont="1" applyFill="1" applyBorder="1" applyAlignment="1">
      <alignment horizontal="center"/>
    </xf>
    <xf numFmtId="49" fontId="18" fillId="38" borderId="19" xfId="0" applyNumberFormat="1" applyFont="1" applyFill="1" applyBorder="1" applyAlignment="1">
      <alignment horizontal="center"/>
    </xf>
    <xf numFmtId="0" fontId="18" fillId="55" borderId="19" xfId="0" applyFont="1" applyFill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wrapText="1"/>
    </xf>
    <xf numFmtId="0" fontId="18" fillId="0" borderId="19" xfId="0" applyFont="1" applyBorder="1" applyAlignment="1">
      <alignment vertical="center"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8" fillId="56" borderId="19" xfId="0" applyFont="1" applyFill="1" applyBorder="1" applyAlignment="1">
      <alignment horizontal="center"/>
    </xf>
    <xf numFmtId="0" fontId="18" fillId="56" borderId="19" xfId="0" applyFont="1" applyFill="1" applyBorder="1" applyAlignment="1">
      <alignment wrapText="1"/>
    </xf>
    <xf numFmtId="0" fontId="18" fillId="56" borderId="19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vertical="center" wrapText="1"/>
    </xf>
    <xf numFmtId="0" fontId="18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0" fontId="18" fillId="56" borderId="0" xfId="0" applyFont="1" applyFill="1" applyBorder="1" applyAlignment="1">
      <alignment/>
    </xf>
    <xf numFmtId="49" fontId="18" fillId="0" borderId="0" xfId="0" applyNumberFormat="1" applyFont="1" applyAlignment="1">
      <alignment/>
    </xf>
    <xf numFmtId="49" fontId="20" fillId="0" borderId="19" xfId="0" applyNumberFormat="1" applyFont="1" applyBorder="1" applyAlignment="1">
      <alignment vertical="top" wrapText="1"/>
    </xf>
    <xf numFmtId="0" fontId="20" fillId="0" borderId="19" xfId="0" applyFont="1" applyBorder="1" applyAlignment="1">
      <alignment/>
    </xf>
    <xf numFmtId="0" fontId="20" fillId="0" borderId="19" xfId="0" applyFont="1" applyBorder="1" applyAlignment="1">
      <alignment vertical="center" wrapText="1"/>
    </xf>
    <xf numFmtId="0" fontId="20" fillId="0" borderId="19" xfId="0" applyFont="1" applyBorder="1" applyAlignment="1">
      <alignment wrapText="1"/>
    </xf>
    <xf numFmtId="49" fontId="18" fillId="42" borderId="19" xfId="0" applyNumberFormat="1" applyFont="1" applyFill="1" applyBorder="1" applyAlignment="1">
      <alignment vertical="center"/>
    </xf>
    <xf numFmtId="0" fontId="18" fillId="42" borderId="19" xfId="0" applyFont="1" applyFill="1" applyBorder="1" applyAlignment="1">
      <alignment vertical="center" wrapText="1"/>
    </xf>
    <xf numFmtId="49" fontId="18" fillId="42" borderId="19" xfId="0" applyNumberFormat="1" applyFont="1" applyFill="1" applyBorder="1" applyAlignment="1">
      <alignment vertical="center" wrapText="1"/>
    </xf>
    <xf numFmtId="49" fontId="18" fillId="42" borderId="19" xfId="0" applyNumberFormat="1" applyFont="1" applyFill="1" applyBorder="1" applyAlignment="1">
      <alignment/>
    </xf>
    <xf numFmtId="0" fontId="18" fillId="42" borderId="19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0" xfId="0" applyFont="1" applyAlignment="1">
      <alignment/>
    </xf>
    <xf numFmtId="0" fontId="20" fillId="56" borderId="19" xfId="0" applyFont="1" applyFill="1" applyBorder="1" applyAlignment="1">
      <alignment/>
    </xf>
    <xf numFmtId="0" fontId="18" fillId="0" borderId="0" xfId="0" applyFont="1" applyAlignment="1">
      <alignment vertical="center"/>
    </xf>
    <xf numFmtId="49" fontId="20" fillId="0" borderId="20" xfId="0" applyNumberFormat="1" applyFont="1" applyBorder="1" applyAlignment="1">
      <alignment vertical="top" wrapText="1"/>
    </xf>
    <xf numFmtId="0" fontId="20" fillId="56" borderId="19" xfId="0" applyFont="1" applyFill="1" applyBorder="1" applyAlignment="1">
      <alignment vertical="center" wrapText="1"/>
    </xf>
    <xf numFmtId="0" fontId="18" fillId="56" borderId="0" xfId="0" applyFont="1" applyFill="1" applyAlignment="1">
      <alignment/>
    </xf>
    <xf numFmtId="0" fontId="18" fillId="56" borderId="0" xfId="0" applyFont="1" applyFill="1" applyBorder="1" applyAlignment="1">
      <alignment horizontal="center"/>
    </xf>
    <xf numFmtId="0" fontId="18" fillId="0" borderId="19" xfId="0" applyFont="1" applyBorder="1" applyAlignment="1">
      <alignment horizontal="right"/>
    </xf>
    <xf numFmtId="0" fontId="20" fillId="0" borderId="19" xfId="0" applyFont="1" applyBorder="1" applyAlignment="1" applyProtection="1">
      <alignment wrapText="1"/>
      <protection locked="0"/>
    </xf>
    <xf numFmtId="0" fontId="18" fillId="42" borderId="19" xfId="0" applyNumberFormat="1" applyFont="1" applyFill="1" applyBorder="1" applyAlignment="1">
      <alignment/>
    </xf>
    <xf numFmtId="0" fontId="18" fillId="0" borderId="19" xfId="0" applyFont="1" applyFill="1" applyBorder="1" applyAlignment="1">
      <alignment horizontal="right"/>
    </xf>
    <xf numFmtId="0" fontId="18" fillId="42" borderId="19" xfId="0" applyFont="1" applyFill="1" applyBorder="1" applyAlignment="1">
      <alignment horizontal="center" vertical="center"/>
    </xf>
    <xf numFmtId="0" fontId="18" fillId="56" borderId="21" xfId="0" applyFont="1" applyFill="1" applyBorder="1" applyAlignment="1">
      <alignment/>
    </xf>
    <xf numFmtId="0" fontId="20" fillId="0" borderId="19" xfId="0" applyFont="1" applyFill="1" applyBorder="1" applyAlignment="1">
      <alignment vertical="center" wrapText="1"/>
    </xf>
    <xf numFmtId="0" fontId="18" fillId="0" borderId="0" xfId="0" applyFont="1" applyAlignment="1">
      <alignment horizontal="center"/>
    </xf>
    <xf numFmtId="0" fontId="20" fillId="0" borderId="19" xfId="0" applyFont="1" applyBorder="1" applyAlignment="1">
      <alignment horizontal="center"/>
    </xf>
    <xf numFmtId="0" fontId="18" fillId="42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56" borderId="19" xfId="0" applyFont="1" applyFill="1" applyBorder="1" applyAlignment="1">
      <alignment horizontal="center"/>
    </xf>
    <xf numFmtId="0" fontId="18" fillId="42" borderId="19" xfId="0" applyFont="1" applyFill="1" applyBorder="1" applyAlignment="1">
      <alignment horizontal="center" vertical="center" wrapText="1"/>
    </xf>
    <xf numFmtId="0" fontId="18" fillId="56" borderId="19" xfId="0" applyFont="1" applyFill="1" applyBorder="1" applyAlignment="1">
      <alignment horizontal="center" vertical="center"/>
    </xf>
    <xf numFmtId="49" fontId="20" fillId="0" borderId="19" xfId="0" applyNumberFormat="1" applyFont="1" applyBorder="1" applyAlignment="1">
      <alignment vertical="top"/>
    </xf>
    <xf numFmtId="0" fontId="18" fillId="57" borderId="19" xfId="0" applyFont="1" applyFill="1" applyBorder="1" applyAlignment="1">
      <alignment horizontal="center"/>
    </xf>
    <xf numFmtId="0" fontId="20" fillId="56" borderId="19" xfId="0" applyFont="1" applyFill="1" applyBorder="1" applyAlignment="1">
      <alignment horizontal="left"/>
    </xf>
    <xf numFmtId="0" fontId="20" fillId="56" borderId="19" xfId="0" applyFont="1" applyFill="1" applyBorder="1" applyAlignment="1">
      <alignment horizontal="left" vertical="top" wrapText="1"/>
    </xf>
    <xf numFmtId="0" fontId="20" fillId="56" borderId="19" xfId="0" applyFont="1" applyFill="1" applyBorder="1" applyAlignment="1">
      <alignment vertical="top" wrapText="1"/>
    </xf>
    <xf numFmtId="49" fontId="20" fillId="56" borderId="19" xfId="0" applyNumberFormat="1" applyFont="1" applyFill="1" applyBorder="1" applyAlignment="1">
      <alignment horizontal="center" vertical="top" wrapText="1"/>
    </xf>
    <xf numFmtId="49" fontId="18" fillId="42" borderId="19" xfId="0" applyNumberFormat="1" applyFont="1" applyFill="1" applyBorder="1" applyAlignment="1">
      <alignment horizontal="left"/>
    </xf>
    <xf numFmtId="49" fontId="18" fillId="58" borderId="19" xfId="0" applyNumberFormat="1" applyFont="1" applyFill="1" applyBorder="1" applyAlignment="1">
      <alignment horizontal="left"/>
    </xf>
    <xf numFmtId="0" fontId="18" fillId="58" borderId="19" xfId="0" applyFont="1" applyFill="1" applyBorder="1" applyAlignment="1">
      <alignment horizontal="left"/>
    </xf>
    <xf numFmtId="0" fontId="18" fillId="58" borderId="19" xfId="0" applyFont="1" applyFill="1" applyBorder="1" applyAlignment="1">
      <alignment horizontal="center"/>
    </xf>
    <xf numFmtId="0" fontId="18" fillId="58" borderId="19" xfId="0" applyFont="1" applyFill="1" applyBorder="1" applyAlignment="1">
      <alignment/>
    </xf>
    <xf numFmtId="0" fontId="20" fillId="56" borderId="19" xfId="0" applyFont="1" applyFill="1" applyBorder="1" applyAlignment="1">
      <alignment horizontal="left" wrapText="1"/>
    </xf>
    <xf numFmtId="49" fontId="18" fillId="17" borderId="20" xfId="0" applyNumberFormat="1" applyFont="1" applyFill="1" applyBorder="1" applyAlignment="1">
      <alignment vertical="center"/>
    </xf>
    <xf numFmtId="49" fontId="18" fillId="58" borderId="19" xfId="0" applyNumberFormat="1" applyFont="1" applyFill="1" applyBorder="1" applyAlignment="1">
      <alignment vertical="center"/>
    </xf>
    <xf numFmtId="49" fontId="20" fillId="56" borderId="19" xfId="0" applyNumberFormat="1" applyFont="1" applyFill="1" applyBorder="1" applyAlignment="1">
      <alignment horizontal="left" vertical="top" wrapText="1"/>
    </xf>
    <xf numFmtId="0" fontId="0" fillId="0" borderId="20" xfId="0" applyBorder="1" applyAlignment="1">
      <alignment vertical="top"/>
    </xf>
    <xf numFmtId="0" fontId="20" fillId="56" borderId="19" xfId="0" applyFont="1" applyFill="1" applyBorder="1" applyAlignment="1">
      <alignment wrapText="1"/>
    </xf>
    <xf numFmtId="0" fontId="18" fillId="0" borderId="19" xfId="0" applyFont="1" applyBorder="1" applyAlignment="1">
      <alignment horizontal="left" wrapText="1"/>
    </xf>
    <xf numFmtId="49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57" borderId="19" xfId="0" applyFont="1" applyFill="1" applyBorder="1" applyAlignment="1">
      <alignment horizontal="center" shrinkToFit="1"/>
    </xf>
    <xf numFmtId="49" fontId="18" fillId="57" borderId="19" xfId="0" applyNumberFormat="1" applyFont="1" applyFill="1" applyBorder="1" applyAlignment="1">
      <alignment horizontal="left"/>
    </xf>
    <xf numFmtId="0" fontId="18" fillId="57" borderId="19" xfId="0" applyFont="1" applyFill="1" applyBorder="1" applyAlignment="1">
      <alignment horizontal="left"/>
    </xf>
    <xf numFmtId="49" fontId="18" fillId="17" borderId="19" xfId="0" applyNumberFormat="1" applyFont="1" applyFill="1" applyBorder="1" applyAlignment="1">
      <alignment vertical="top"/>
    </xf>
    <xf numFmtId="0" fontId="18" fillId="17" borderId="19" xfId="0" applyFont="1" applyFill="1" applyBorder="1" applyAlignment="1">
      <alignment wrapText="1"/>
    </xf>
    <xf numFmtId="0" fontId="18" fillId="17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left"/>
    </xf>
    <xf numFmtId="4" fontId="18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49" fontId="20" fillId="0" borderId="19" xfId="0" applyNumberFormat="1" applyFont="1" applyBorder="1" applyAlignment="1">
      <alignment wrapText="1"/>
    </xf>
    <xf numFmtId="49" fontId="18" fillId="17" borderId="20" xfId="0" applyNumberFormat="1" applyFont="1" applyFill="1" applyBorder="1" applyAlignment="1">
      <alignment wrapText="1"/>
    </xf>
    <xf numFmtId="49" fontId="18" fillId="17" borderId="19" xfId="0" applyNumberFormat="1" applyFont="1" applyFill="1" applyBorder="1" applyAlignment="1">
      <alignment wrapText="1"/>
    </xf>
    <xf numFmtId="0" fontId="20" fillId="0" borderId="19" xfId="0" applyFont="1" applyFill="1" applyBorder="1" applyAlignment="1">
      <alignment horizontal="center" vertical="center"/>
    </xf>
    <xf numFmtId="0" fontId="18" fillId="42" borderId="19" xfId="0" applyFont="1" applyFill="1" applyBorder="1" applyAlignment="1">
      <alignment horizontal="center" vertical="center" shrinkToFit="1"/>
    </xf>
    <xf numFmtId="0" fontId="18" fillId="17" borderId="20" xfId="0" applyFont="1" applyFill="1" applyBorder="1" applyAlignment="1">
      <alignment horizontal="left" vertical="center"/>
    </xf>
    <xf numFmtId="49" fontId="18" fillId="59" borderId="19" xfId="0" applyNumberFormat="1" applyFont="1" applyFill="1" applyBorder="1" applyAlignment="1">
      <alignment vertical="center"/>
    </xf>
    <xf numFmtId="49" fontId="18" fillId="59" borderId="19" xfId="0" applyNumberFormat="1" applyFont="1" applyFill="1" applyBorder="1" applyAlignment="1">
      <alignment horizontal="left" vertical="center" wrapText="1"/>
    </xf>
    <xf numFmtId="0" fontId="18" fillId="59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shrinkToFit="1"/>
    </xf>
    <xf numFmtId="0" fontId="18" fillId="58" borderId="19" xfId="0" applyFont="1" applyFill="1" applyBorder="1" applyAlignment="1">
      <alignment horizontal="center" shrinkToFit="1"/>
    </xf>
    <xf numFmtId="0" fontId="18" fillId="58" borderId="19" xfId="0" applyFont="1" applyFill="1" applyBorder="1" applyAlignment="1">
      <alignment wrapText="1"/>
    </xf>
    <xf numFmtId="2" fontId="18" fillId="56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56" borderId="22" xfId="0" applyFont="1" applyFill="1" applyBorder="1" applyAlignment="1">
      <alignment horizontal="center"/>
    </xf>
    <xf numFmtId="0" fontId="18" fillId="56" borderId="23" xfId="0" applyFont="1" applyFill="1" applyBorder="1" applyAlignment="1">
      <alignment horizontal="center"/>
    </xf>
    <xf numFmtId="0" fontId="18" fillId="56" borderId="24" xfId="0" applyFont="1" applyFill="1" applyBorder="1" applyAlignment="1">
      <alignment horizontal="center"/>
    </xf>
    <xf numFmtId="0" fontId="18" fillId="56" borderId="25" xfId="0" applyFont="1" applyFill="1" applyBorder="1" applyAlignment="1">
      <alignment/>
    </xf>
    <xf numFmtId="0" fontId="18" fillId="56" borderId="26" xfId="0" applyFont="1" applyFill="1" applyBorder="1" applyAlignment="1">
      <alignment/>
    </xf>
    <xf numFmtId="0" fontId="18" fillId="56" borderId="27" xfId="0" applyFont="1" applyFill="1" applyBorder="1" applyAlignment="1">
      <alignment horizontal="center"/>
    </xf>
    <xf numFmtId="0" fontId="18" fillId="56" borderId="28" xfId="0" applyFont="1" applyFill="1" applyBorder="1" applyAlignment="1">
      <alignment horizontal="center"/>
    </xf>
    <xf numFmtId="0" fontId="18" fillId="56" borderId="29" xfId="0" applyFont="1" applyFill="1" applyBorder="1" applyAlignment="1">
      <alignment horizontal="center"/>
    </xf>
    <xf numFmtId="0" fontId="18" fillId="56" borderId="30" xfId="0" applyFont="1" applyFill="1" applyBorder="1" applyAlignment="1">
      <alignment horizontal="center"/>
    </xf>
    <xf numFmtId="2" fontId="18" fillId="0" borderId="0" xfId="0" applyNumberFormat="1" applyFont="1" applyBorder="1" applyAlignment="1">
      <alignment/>
    </xf>
    <xf numFmtId="4" fontId="18" fillId="0" borderId="19" xfId="0" applyNumberFormat="1" applyFont="1" applyFill="1" applyBorder="1" applyAlignment="1">
      <alignment horizontal="center"/>
    </xf>
    <xf numFmtId="4" fontId="18" fillId="0" borderId="19" xfId="0" applyNumberFormat="1" applyFont="1" applyBorder="1" applyAlignment="1">
      <alignment horizontal="right"/>
    </xf>
    <xf numFmtId="4" fontId="18" fillId="0" borderId="19" xfId="0" applyNumberFormat="1" applyFont="1" applyBorder="1" applyAlignment="1">
      <alignment/>
    </xf>
    <xf numFmtId="4" fontId="18" fillId="55" borderId="19" xfId="0" applyNumberFormat="1" applyFont="1" applyFill="1" applyBorder="1" applyAlignment="1">
      <alignment horizontal="right"/>
    </xf>
    <xf numFmtId="4" fontId="18" fillId="55" borderId="19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4" fontId="18" fillId="0" borderId="19" xfId="0" applyNumberFormat="1" applyFont="1" applyBorder="1" applyAlignment="1">
      <alignment vertical="center"/>
    </xf>
    <xf numFmtId="4" fontId="19" fillId="0" borderId="19" xfId="0" applyNumberFormat="1" applyFont="1" applyBorder="1" applyAlignment="1">
      <alignment/>
    </xf>
    <xf numFmtId="4" fontId="18" fillId="59" borderId="19" xfId="0" applyNumberFormat="1" applyFont="1" applyFill="1" applyBorder="1" applyAlignment="1">
      <alignment vertical="center"/>
    </xf>
    <xf numFmtId="4" fontId="20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8" fillId="42" borderId="19" xfId="0" applyNumberFormat="1" applyFont="1" applyFill="1" applyBorder="1" applyAlignment="1">
      <alignment vertical="center"/>
    </xf>
    <xf numFmtId="4" fontId="18" fillId="42" borderId="19" xfId="0" applyNumberFormat="1" applyFont="1" applyFill="1" applyBorder="1" applyAlignment="1">
      <alignment/>
    </xf>
    <xf numFmtId="4" fontId="18" fillId="17" borderId="19" xfId="0" applyNumberFormat="1" applyFont="1" applyFill="1" applyBorder="1" applyAlignment="1">
      <alignment/>
    </xf>
    <xf numFmtId="4" fontId="20" fillId="0" borderId="19" xfId="0" applyNumberFormat="1" applyFont="1" applyFill="1" applyBorder="1" applyAlignment="1">
      <alignment/>
    </xf>
    <xf numFmtId="4" fontId="18" fillId="56" borderId="19" xfId="0" applyNumberFormat="1" applyFont="1" applyFill="1" applyBorder="1" applyAlignment="1">
      <alignment/>
    </xf>
    <xf numFmtId="4" fontId="18" fillId="0" borderId="19" xfId="0" applyNumberFormat="1" applyFont="1" applyFill="1" applyBorder="1" applyAlignment="1">
      <alignment/>
    </xf>
    <xf numFmtId="4" fontId="20" fillId="0" borderId="19" xfId="0" applyNumberFormat="1" applyFont="1" applyFill="1" applyBorder="1" applyAlignment="1">
      <alignment vertical="center"/>
    </xf>
    <xf numFmtId="4" fontId="20" fillId="56" borderId="19" xfId="0" applyNumberFormat="1" applyFont="1" applyFill="1" applyBorder="1" applyAlignment="1">
      <alignment/>
    </xf>
    <xf numFmtId="4" fontId="18" fillId="60" borderId="19" xfId="0" applyNumberFormat="1" applyFont="1" applyFill="1" applyBorder="1" applyAlignment="1">
      <alignment horizontal="right"/>
    </xf>
    <xf numFmtId="4" fontId="20" fillId="0" borderId="19" xfId="0" applyNumberFormat="1" applyFont="1" applyFill="1" applyBorder="1" applyAlignment="1">
      <alignment horizontal="right"/>
    </xf>
    <xf numFmtId="4" fontId="18" fillId="58" borderId="19" xfId="0" applyNumberFormat="1" applyFont="1" applyFill="1" applyBorder="1" applyAlignment="1">
      <alignment/>
    </xf>
    <xf numFmtId="4" fontId="18" fillId="56" borderId="21" xfId="0" applyNumberFormat="1" applyFont="1" applyFill="1" applyBorder="1" applyAlignment="1">
      <alignment/>
    </xf>
    <xf numFmtId="4" fontId="18" fillId="56" borderId="31" xfId="0" applyNumberFormat="1" applyFont="1" applyFill="1" applyBorder="1" applyAlignment="1">
      <alignment/>
    </xf>
    <xf numFmtId="4" fontId="18" fillId="56" borderId="32" xfId="0" applyNumberFormat="1" applyFont="1" applyFill="1" applyBorder="1" applyAlignment="1">
      <alignment/>
    </xf>
    <xf numFmtId="4" fontId="18" fillId="56" borderId="33" xfId="0" applyNumberFormat="1" applyFont="1" applyFill="1" applyBorder="1" applyAlignment="1">
      <alignment/>
    </xf>
    <xf numFmtId="4" fontId="18" fillId="56" borderId="34" xfId="0" applyNumberFormat="1" applyFont="1" applyFill="1" applyBorder="1" applyAlignment="1">
      <alignment/>
    </xf>
    <xf numFmtId="4" fontId="18" fillId="56" borderId="35" xfId="0" applyNumberFormat="1" applyFont="1" applyFill="1" applyBorder="1" applyAlignment="1">
      <alignment/>
    </xf>
    <xf numFmtId="4" fontId="18" fillId="56" borderId="36" xfId="0" applyNumberFormat="1" applyFont="1" applyFill="1" applyBorder="1" applyAlignment="1">
      <alignment/>
    </xf>
    <xf numFmtId="4" fontId="18" fillId="56" borderId="37" xfId="0" applyNumberFormat="1" applyFont="1" applyFill="1" applyBorder="1" applyAlignment="1">
      <alignment/>
    </xf>
    <xf numFmtId="4" fontId="18" fillId="56" borderId="0" xfId="0" applyNumberFormat="1" applyFont="1" applyFill="1" applyBorder="1" applyAlignment="1">
      <alignment/>
    </xf>
    <xf numFmtId="49" fontId="20" fillId="0" borderId="38" xfId="0" applyNumberFormat="1" applyFont="1" applyBorder="1" applyAlignment="1">
      <alignment vertical="top"/>
    </xf>
    <xf numFmtId="0" fontId="18" fillId="38" borderId="19" xfId="0" applyFont="1" applyFill="1" applyBorder="1" applyAlignment="1">
      <alignment/>
    </xf>
    <xf numFmtId="0" fontId="18" fillId="0" borderId="39" xfId="0" applyFont="1" applyBorder="1" applyAlignment="1">
      <alignment horizontal="center" vertical="top"/>
    </xf>
    <xf numFmtId="0" fontId="0" fillId="0" borderId="39" xfId="0" applyBorder="1" applyAlignment="1">
      <alignment vertical="top"/>
    </xf>
    <xf numFmtId="0" fontId="0" fillId="0" borderId="20" xfId="0" applyBorder="1" applyAlignment="1">
      <alignment vertical="top"/>
    </xf>
    <xf numFmtId="49" fontId="0" fillId="0" borderId="38" xfId="0" applyNumberFormat="1" applyBorder="1" applyAlignment="1">
      <alignment vertical="top" wrapText="1"/>
    </xf>
    <xf numFmtId="0" fontId="0" fillId="0" borderId="39" xfId="0" applyBorder="1" applyAlignment="1">
      <alignment vertical="top" wrapText="1"/>
    </xf>
    <xf numFmtId="49" fontId="20" fillId="0" borderId="38" xfId="0" applyNumberFormat="1" applyFont="1" applyBorder="1" applyAlignment="1">
      <alignment vertical="top" wrapText="1"/>
    </xf>
    <xf numFmtId="49" fontId="20" fillId="0" borderId="39" xfId="0" applyNumberFormat="1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49" fontId="20" fillId="0" borderId="38" xfId="0" applyNumberFormat="1" applyFont="1" applyBorder="1" applyAlignment="1">
      <alignment vertical="top"/>
    </xf>
    <xf numFmtId="49" fontId="20" fillId="0" borderId="39" xfId="0" applyNumberFormat="1" applyFont="1" applyBorder="1" applyAlignment="1">
      <alignment vertical="top"/>
    </xf>
    <xf numFmtId="49" fontId="20" fillId="56" borderId="38" xfId="0" applyNumberFormat="1" applyFont="1" applyFill="1" applyBorder="1" applyAlignment="1">
      <alignment vertical="top"/>
    </xf>
    <xf numFmtId="49" fontId="18" fillId="0" borderId="38" xfId="0" applyNumberFormat="1" applyFont="1" applyFill="1" applyBorder="1" applyAlignment="1">
      <alignment vertical="top"/>
    </xf>
    <xf numFmtId="0" fontId="0" fillId="0" borderId="39" xfId="0" applyBorder="1" applyAlignment="1">
      <alignment/>
    </xf>
    <xf numFmtId="0" fontId="0" fillId="0" borderId="20" xfId="0" applyBorder="1" applyAlignment="1">
      <alignment/>
    </xf>
    <xf numFmtId="49" fontId="20" fillId="0" borderId="20" xfId="0" applyNumberFormat="1" applyFont="1" applyBorder="1" applyAlignment="1">
      <alignment vertical="top"/>
    </xf>
    <xf numFmtId="49" fontId="20" fillId="0" borderId="19" xfId="0" applyNumberFormat="1" applyFont="1" applyBorder="1" applyAlignment="1">
      <alignment vertical="top"/>
    </xf>
    <xf numFmtId="49" fontId="18" fillId="38" borderId="19" xfId="0" applyNumberFormat="1" applyFont="1" applyFill="1" applyBorder="1" applyAlignment="1">
      <alignment/>
    </xf>
    <xf numFmtId="49" fontId="20" fillId="0" borderId="20" xfId="0" applyNumberFormat="1" applyFont="1" applyBorder="1" applyAlignment="1">
      <alignment vertical="top" wrapText="1"/>
    </xf>
    <xf numFmtId="49" fontId="20" fillId="0" borderId="19" xfId="0" applyNumberFormat="1" applyFont="1" applyBorder="1" applyAlignment="1">
      <alignment vertical="top" wrapText="1"/>
    </xf>
    <xf numFmtId="49" fontId="18" fillId="55" borderId="19" xfId="0" applyNumberFormat="1" applyFont="1" applyFill="1" applyBorder="1" applyAlignment="1">
      <alignment/>
    </xf>
    <xf numFmtId="49" fontId="20" fillId="56" borderId="38" xfId="0" applyNumberFormat="1" applyFont="1" applyFill="1" applyBorder="1" applyAlignment="1">
      <alignment horizontal="center" vertical="top"/>
    </xf>
    <xf numFmtId="49" fontId="20" fillId="56" borderId="39" xfId="0" applyNumberFormat="1" applyFont="1" applyFill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38" xfId="0" applyBorder="1" applyAlignment="1">
      <alignment vertical="top"/>
    </xf>
    <xf numFmtId="49" fontId="20" fillId="56" borderId="38" xfId="0" applyNumberFormat="1" applyFont="1" applyFill="1" applyBorder="1" applyAlignment="1">
      <alignment horizontal="left" vertical="top"/>
    </xf>
    <xf numFmtId="14" fontId="20" fillId="0" borderId="38" xfId="0" applyNumberFormat="1" applyFont="1" applyBorder="1" applyAlignment="1">
      <alignment vertical="top" wrapText="1"/>
    </xf>
    <xf numFmtId="14" fontId="20" fillId="0" borderId="39" xfId="0" applyNumberFormat="1" applyFont="1" applyBorder="1" applyAlignment="1">
      <alignment vertical="top" wrapText="1"/>
    </xf>
    <xf numFmtId="14" fontId="0" fillId="0" borderId="20" xfId="0" applyNumberFormat="1" applyBorder="1" applyAlignment="1">
      <alignment vertical="top" wrapText="1"/>
    </xf>
    <xf numFmtId="49" fontId="20" fillId="56" borderId="19" xfId="0" applyNumberFormat="1" applyFont="1" applyFill="1" applyBorder="1" applyAlignment="1">
      <alignment vertical="top"/>
    </xf>
    <xf numFmtId="49" fontId="20" fillId="0" borderId="38" xfId="0" applyNumberFormat="1" applyFont="1" applyFill="1" applyBorder="1" applyAlignment="1">
      <alignment vertical="top"/>
    </xf>
    <xf numFmtId="49" fontId="18" fillId="0" borderId="38" xfId="0" applyNumberFormat="1" applyFont="1" applyFill="1" applyBorder="1" applyAlignment="1">
      <alignment horizontal="center" vertical="top"/>
    </xf>
    <xf numFmtId="49" fontId="18" fillId="0" borderId="20" xfId="0" applyNumberFormat="1" applyFont="1" applyFill="1" applyBorder="1" applyAlignment="1">
      <alignment horizontal="center" vertical="top"/>
    </xf>
    <xf numFmtId="0" fontId="18" fillId="56" borderId="0" xfId="0" applyFont="1" applyFill="1" applyBorder="1" applyAlignment="1">
      <alignment horizontal="center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tabSelected="1" zoomScale="96" zoomScaleNormal="96" zoomScalePageLayoutView="0" workbookViewId="0" topLeftCell="A64">
      <selection activeCell="J7" sqref="J7"/>
    </sheetView>
  </sheetViews>
  <sheetFormatPr defaultColWidth="9.140625" defaultRowHeight="19.5" customHeight="1"/>
  <cols>
    <col min="1" max="1" width="9.140625" style="1" customWidth="1"/>
    <col min="2" max="2" width="35.7109375" style="1" customWidth="1"/>
    <col min="3" max="3" width="9.140625" style="1" customWidth="1"/>
    <col min="4" max="6" width="12.28125" style="1" customWidth="1"/>
    <col min="7" max="7" width="13.421875" style="1" customWidth="1"/>
    <col min="8" max="10" width="12.28125" style="1" customWidth="1"/>
    <col min="11" max="16384" width="9.140625" style="1" customWidth="1"/>
  </cols>
  <sheetData>
    <row r="1" ht="19.5" customHeight="1">
      <c r="B1" s="1" t="s">
        <v>212</v>
      </c>
    </row>
    <row r="3" ht="19.5" customHeight="1">
      <c r="A3" s="1" t="s">
        <v>213</v>
      </c>
    </row>
    <row r="5" spans="1:10" ht="19.5" customHeight="1">
      <c r="A5" s="2" t="s">
        <v>0</v>
      </c>
      <c r="B5" s="2" t="s">
        <v>1</v>
      </c>
      <c r="C5" s="2" t="s">
        <v>2</v>
      </c>
      <c r="D5" s="4" t="s">
        <v>182</v>
      </c>
      <c r="E5" s="4" t="s">
        <v>204</v>
      </c>
      <c r="F5" s="4" t="s">
        <v>124</v>
      </c>
      <c r="G5" s="4" t="s">
        <v>205</v>
      </c>
      <c r="H5" s="4" t="s">
        <v>150</v>
      </c>
      <c r="I5" s="4" t="s">
        <v>183</v>
      </c>
      <c r="J5" s="4" t="s">
        <v>206</v>
      </c>
    </row>
    <row r="6" spans="1:19" ht="39.75" customHeight="1">
      <c r="A6" s="5">
        <v>111003</v>
      </c>
      <c r="B6" s="6" t="s">
        <v>3</v>
      </c>
      <c r="C6" s="7">
        <v>41</v>
      </c>
      <c r="D6" s="112">
        <v>264923.6</v>
      </c>
      <c r="E6" s="112">
        <v>270281.73</v>
      </c>
      <c r="F6" s="112">
        <v>296930.86</v>
      </c>
      <c r="G6" s="112">
        <v>296930.86</v>
      </c>
      <c r="H6" s="112">
        <v>310683</v>
      </c>
      <c r="I6" s="112">
        <v>324460</v>
      </c>
      <c r="J6" s="112">
        <v>362165</v>
      </c>
      <c r="S6" s="105"/>
    </row>
    <row r="7" spans="1:10" ht="19.5" customHeight="1">
      <c r="A7" s="8">
        <v>121001</v>
      </c>
      <c r="B7" s="8" t="s">
        <v>4</v>
      </c>
      <c r="C7" s="8">
        <v>41</v>
      </c>
      <c r="D7" s="108">
        <v>53152.49</v>
      </c>
      <c r="E7" s="108">
        <v>52984.54</v>
      </c>
      <c r="F7" s="108">
        <v>52893</v>
      </c>
      <c r="G7" s="108">
        <v>52893</v>
      </c>
      <c r="H7" s="108">
        <v>62922</v>
      </c>
      <c r="I7" s="108">
        <v>62922</v>
      </c>
      <c r="J7" s="108">
        <v>62922</v>
      </c>
    </row>
    <row r="8" spans="1:10" ht="19.5" customHeight="1">
      <c r="A8" s="8">
        <v>121002</v>
      </c>
      <c r="B8" s="8" t="s">
        <v>5</v>
      </c>
      <c r="C8" s="8">
        <v>41</v>
      </c>
      <c r="D8" s="108">
        <v>22638.58</v>
      </c>
      <c r="E8" s="108">
        <v>22653.61</v>
      </c>
      <c r="F8" s="108">
        <v>22906</v>
      </c>
      <c r="G8" s="108">
        <v>22906</v>
      </c>
      <c r="H8" s="108">
        <v>22772</v>
      </c>
      <c r="I8" s="108">
        <v>22772</v>
      </c>
      <c r="J8" s="108">
        <v>22772</v>
      </c>
    </row>
    <row r="9" spans="1:10" ht="19.5" customHeight="1">
      <c r="A9" s="8">
        <v>121003</v>
      </c>
      <c r="B9" s="8" t="s">
        <v>6</v>
      </c>
      <c r="C9" s="8">
        <v>41</v>
      </c>
      <c r="D9" s="108">
        <v>69.95</v>
      </c>
      <c r="E9" s="108">
        <v>69.95</v>
      </c>
      <c r="F9" s="108">
        <v>70</v>
      </c>
      <c r="G9" s="108">
        <v>70</v>
      </c>
      <c r="H9" s="108">
        <v>70</v>
      </c>
      <c r="I9" s="108">
        <v>70</v>
      </c>
      <c r="J9" s="108">
        <v>70</v>
      </c>
    </row>
    <row r="10" spans="1:10" ht="19.5" customHeight="1">
      <c r="A10" s="8">
        <v>133001</v>
      </c>
      <c r="B10" s="8" t="s">
        <v>7</v>
      </c>
      <c r="C10" s="8">
        <v>41</v>
      </c>
      <c r="D10" s="108">
        <v>658.4</v>
      </c>
      <c r="E10" s="108">
        <v>667.3</v>
      </c>
      <c r="F10" s="108">
        <v>656</v>
      </c>
      <c r="G10" s="108">
        <v>656</v>
      </c>
      <c r="H10" s="108">
        <v>636</v>
      </c>
      <c r="I10" s="108">
        <v>636</v>
      </c>
      <c r="J10" s="108">
        <v>636</v>
      </c>
    </row>
    <row r="11" spans="1:10" ht="19.5" customHeight="1">
      <c r="A11" s="8">
        <v>133003</v>
      </c>
      <c r="B11" s="8" t="s">
        <v>125</v>
      </c>
      <c r="C11" s="8">
        <v>41</v>
      </c>
      <c r="D11" s="108">
        <v>200</v>
      </c>
      <c r="E11" s="108"/>
      <c r="F11" s="108"/>
      <c r="G11" s="108"/>
      <c r="H11" s="108"/>
      <c r="I11" s="108"/>
      <c r="J11" s="108"/>
    </row>
    <row r="12" spans="1:10" ht="19.5" customHeight="1">
      <c r="A12" s="8">
        <v>133006</v>
      </c>
      <c r="B12" s="8" t="s">
        <v>103</v>
      </c>
      <c r="C12" s="8">
        <v>41</v>
      </c>
      <c r="D12" s="108">
        <v>1454</v>
      </c>
      <c r="E12" s="108">
        <v>1248</v>
      </c>
      <c r="F12" s="108">
        <v>1200</v>
      </c>
      <c r="G12" s="108">
        <v>1200</v>
      </c>
      <c r="H12" s="108">
        <v>2500</v>
      </c>
      <c r="I12" s="108">
        <v>2500</v>
      </c>
      <c r="J12" s="108">
        <v>2500</v>
      </c>
    </row>
    <row r="13" spans="1:10" ht="19.5" customHeight="1">
      <c r="A13" s="8">
        <v>133012</v>
      </c>
      <c r="B13" s="8" t="s">
        <v>8</v>
      </c>
      <c r="C13" s="8">
        <v>41</v>
      </c>
      <c r="D13" s="108">
        <v>200</v>
      </c>
      <c r="E13" s="108">
        <v>220</v>
      </c>
      <c r="F13" s="108">
        <v>355</v>
      </c>
      <c r="G13" s="108">
        <v>355</v>
      </c>
      <c r="H13" s="108">
        <v>400</v>
      </c>
      <c r="I13" s="108">
        <v>400</v>
      </c>
      <c r="J13" s="108">
        <v>400</v>
      </c>
    </row>
    <row r="14" spans="1:10" ht="39.75" customHeight="1">
      <c r="A14" s="7">
        <v>133013</v>
      </c>
      <c r="B14" s="6" t="s">
        <v>9</v>
      </c>
      <c r="C14" s="7">
        <v>41</v>
      </c>
      <c r="D14" s="112">
        <v>21538.89</v>
      </c>
      <c r="E14" s="112">
        <v>26586.12</v>
      </c>
      <c r="F14" s="112">
        <v>24116</v>
      </c>
      <c r="G14" s="112">
        <v>24116</v>
      </c>
      <c r="H14" s="112">
        <v>30650</v>
      </c>
      <c r="I14" s="112">
        <v>30650</v>
      </c>
      <c r="J14" s="112">
        <v>30650</v>
      </c>
    </row>
    <row r="15" spans="1:10" ht="19.5" customHeight="1">
      <c r="A15" s="14">
        <v>160</v>
      </c>
      <c r="B15" s="6" t="s">
        <v>158</v>
      </c>
      <c r="C15" s="7"/>
      <c r="D15" s="112">
        <v>47.5</v>
      </c>
      <c r="E15" s="112"/>
      <c r="F15" s="112"/>
      <c r="G15" s="112"/>
      <c r="H15" s="112"/>
      <c r="I15" s="112"/>
      <c r="J15" s="112"/>
    </row>
    <row r="16" spans="1:10" ht="19.5" customHeight="1">
      <c r="A16" s="8">
        <v>212002</v>
      </c>
      <c r="B16" s="8" t="s">
        <v>10</v>
      </c>
      <c r="C16" s="8">
        <v>41</v>
      </c>
      <c r="D16" s="108">
        <v>2553.97</v>
      </c>
      <c r="E16" s="108">
        <v>2483.97</v>
      </c>
      <c r="F16" s="108">
        <v>2532</v>
      </c>
      <c r="G16" s="108">
        <v>2532</v>
      </c>
      <c r="H16" s="108">
        <v>2432</v>
      </c>
      <c r="I16" s="108">
        <v>2432</v>
      </c>
      <c r="J16" s="108">
        <v>2432</v>
      </c>
    </row>
    <row r="17" spans="1:10" ht="19.5" customHeight="1">
      <c r="A17" s="8">
        <v>212003</v>
      </c>
      <c r="B17" s="8" t="s">
        <v>11</v>
      </c>
      <c r="C17" s="8">
        <v>41</v>
      </c>
      <c r="D17" s="108">
        <v>24757.47</v>
      </c>
      <c r="E17" s="108">
        <v>24309.86</v>
      </c>
      <c r="F17" s="108">
        <v>25000</v>
      </c>
      <c r="G17" s="108">
        <v>25000</v>
      </c>
      <c r="H17" s="108">
        <v>25000</v>
      </c>
      <c r="I17" s="108">
        <v>25000</v>
      </c>
      <c r="J17" s="108">
        <v>25000</v>
      </c>
    </row>
    <row r="18" spans="1:10" ht="19.5" customHeight="1">
      <c r="A18" s="8">
        <v>212004</v>
      </c>
      <c r="B18" s="8" t="s">
        <v>159</v>
      </c>
      <c r="C18" s="8">
        <v>41</v>
      </c>
      <c r="D18" s="108">
        <v>94</v>
      </c>
      <c r="E18" s="108"/>
      <c r="F18" s="108">
        <v>35</v>
      </c>
      <c r="G18" s="108">
        <v>35</v>
      </c>
      <c r="H18" s="108"/>
      <c r="I18" s="108"/>
      <c r="J18" s="108"/>
    </row>
    <row r="19" spans="1:10" ht="19.5" customHeight="1">
      <c r="A19" s="8">
        <v>221002</v>
      </c>
      <c r="B19" s="8" t="s">
        <v>221</v>
      </c>
      <c r="C19" s="8">
        <v>41</v>
      </c>
      <c r="D19" s="108"/>
      <c r="E19" s="108"/>
      <c r="F19" s="108">
        <v>4500</v>
      </c>
      <c r="G19" s="108">
        <v>4500</v>
      </c>
      <c r="H19" s="108">
        <v>3500</v>
      </c>
      <c r="I19" s="108">
        <v>3500</v>
      </c>
      <c r="J19" s="108">
        <v>3500</v>
      </c>
    </row>
    <row r="20" spans="1:10" ht="19.5" customHeight="1">
      <c r="A20" s="8">
        <v>221004</v>
      </c>
      <c r="B20" s="8" t="s">
        <v>222</v>
      </c>
      <c r="C20" s="8">
        <v>41</v>
      </c>
      <c r="D20" s="108">
        <v>2576</v>
      </c>
      <c r="E20" s="108">
        <v>3912.5</v>
      </c>
      <c r="F20" s="108"/>
      <c r="G20" s="108"/>
      <c r="H20" s="108"/>
      <c r="I20" s="108"/>
      <c r="J20" s="108"/>
    </row>
    <row r="21" spans="1:10" ht="19.5" customHeight="1">
      <c r="A21" s="8">
        <v>222003</v>
      </c>
      <c r="B21" s="8" t="s">
        <v>151</v>
      </c>
      <c r="C21" s="8">
        <v>41</v>
      </c>
      <c r="D21" s="108">
        <v>500</v>
      </c>
      <c r="E21" s="108">
        <v>20</v>
      </c>
      <c r="F21" s="108"/>
      <c r="G21" s="108"/>
      <c r="H21" s="108"/>
      <c r="I21" s="108"/>
      <c r="J21" s="108"/>
    </row>
    <row r="22" spans="1:10" ht="39.75" customHeight="1">
      <c r="A22" s="7">
        <v>223001</v>
      </c>
      <c r="B22" s="6" t="s">
        <v>12</v>
      </c>
      <c r="C22" s="7">
        <v>41</v>
      </c>
      <c r="D22" s="112">
        <f aca="true" t="shared" si="0" ref="D22:J22">D23+D24+D25+D26</f>
        <v>2250.7599999999998</v>
      </c>
      <c r="E22" s="112">
        <f t="shared" si="0"/>
        <v>2478.6</v>
      </c>
      <c r="F22" s="112">
        <f t="shared" si="0"/>
        <v>2050</v>
      </c>
      <c r="G22" s="112">
        <f t="shared" si="0"/>
        <v>2050</v>
      </c>
      <c r="H22" s="112">
        <f t="shared" si="0"/>
        <v>2150</v>
      </c>
      <c r="I22" s="112">
        <f t="shared" si="0"/>
        <v>2150</v>
      </c>
      <c r="J22" s="112">
        <f t="shared" si="0"/>
        <v>2150</v>
      </c>
    </row>
    <row r="23" spans="1:10" ht="19.5" customHeight="1">
      <c r="A23" s="139"/>
      <c r="B23" s="10" t="s">
        <v>160</v>
      </c>
      <c r="C23" s="8"/>
      <c r="D23" s="113">
        <v>351</v>
      </c>
      <c r="E23" s="113">
        <v>609.9</v>
      </c>
      <c r="F23" s="113">
        <v>250</v>
      </c>
      <c r="G23" s="113">
        <v>250</v>
      </c>
      <c r="H23" s="113">
        <v>100</v>
      </c>
      <c r="I23" s="113">
        <v>100</v>
      </c>
      <c r="J23" s="113">
        <v>100</v>
      </c>
    </row>
    <row r="24" spans="1:10" ht="19.5" customHeight="1">
      <c r="A24" s="140"/>
      <c r="B24" s="10" t="s">
        <v>14</v>
      </c>
      <c r="C24" s="8"/>
      <c r="D24" s="113">
        <v>866.16</v>
      </c>
      <c r="E24" s="113">
        <v>534.6</v>
      </c>
      <c r="F24" s="113">
        <v>750</v>
      </c>
      <c r="G24" s="113">
        <v>750</v>
      </c>
      <c r="H24" s="113">
        <v>1000</v>
      </c>
      <c r="I24" s="113">
        <v>1000</v>
      </c>
      <c r="J24" s="113">
        <v>1000</v>
      </c>
    </row>
    <row r="25" spans="1:10" ht="19.5" customHeight="1">
      <c r="A25" s="140"/>
      <c r="B25" s="10" t="s">
        <v>15</v>
      </c>
      <c r="C25" s="8"/>
      <c r="D25" s="113">
        <v>400</v>
      </c>
      <c r="E25" s="113">
        <v>500</v>
      </c>
      <c r="F25" s="113">
        <v>250</v>
      </c>
      <c r="G25" s="113">
        <v>250</v>
      </c>
      <c r="H25" s="113">
        <v>250</v>
      </c>
      <c r="I25" s="113">
        <v>250</v>
      </c>
      <c r="J25" s="113">
        <v>250</v>
      </c>
    </row>
    <row r="26" spans="1:10" ht="19.5" customHeight="1">
      <c r="A26" s="141"/>
      <c r="B26" s="10" t="s">
        <v>101</v>
      </c>
      <c r="C26" s="8"/>
      <c r="D26" s="113">
        <v>633.6</v>
      </c>
      <c r="E26" s="113">
        <v>834.1</v>
      </c>
      <c r="F26" s="113">
        <v>800</v>
      </c>
      <c r="G26" s="113">
        <v>800</v>
      </c>
      <c r="H26" s="113">
        <v>800</v>
      </c>
      <c r="I26" s="113">
        <v>800</v>
      </c>
      <c r="J26" s="113">
        <v>800</v>
      </c>
    </row>
    <row r="27" spans="1:10" ht="19.5" customHeight="1">
      <c r="A27" s="8">
        <v>223002</v>
      </c>
      <c r="B27" s="8" t="s">
        <v>16</v>
      </c>
      <c r="C27" s="8">
        <v>41</v>
      </c>
      <c r="D27" s="108">
        <v>315</v>
      </c>
      <c r="E27" s="108">
        <v>290</v>
      </c>
      <c r="F27" s="108">
        <v>300</v>
      </c>
      <c r="G27" s="108">
        <v>300</v>
      </c>
      <c r="H27" s="108">
        <v>50</v>
      </c>
      <c r="I27" s="108">
        <v>50</v>
      </c>
      <c r="J27" s="108">
        <v>50</v>
      </c>
    </row>
    <row r="28" spans="1:10" ht="19.5" customHeight="1">
      <c r="A28" s="8">
        <v>223003</v>
      </c>
      <c r="B28" s="8" t="s">
        <v>148</v>
      </c>
      <c r="C28" s="37">
        <v>71</v>
      </c>
      <c r="D28" s="108">
        <v>1337.42</v>
      </c>
      <c r="E28" s="108">
        <v>1921.67</v>
      </c>
      <c r="F28" s="108">
        <v>2000</v>
      </c>
      <c r="G28" s="108">
        <v>2000</v>
      </c>
      <c r="H28" s="108">
        <v>1500</v>
      </c>
      <c r="I28" s="108">
        <v>1500</v>
      </c>
      <c r="J28" s="108">
        <v>1500</v>
      </c>
    </row>
    <row r="29" spans="1:10" ht="19.5" customHeight="1">
      <c r="A29" s="8">
        <v>243</v>
      </c>
      <c r="B29" s="8" t="s">
        <v>127</v>
      </c>
      <c r="C29" s="8">
        <v>41</v>
      </c>
      <c r="D29" s="108"/>
      <c r="E29" s="108"/>
      <c r="F29" s="108"/>
      <c r="G29" s="108"/>
      <c r="H29" s="108"/>
      <c r="I29" s="108"/>
      <c r="J29" s="108"/>
    </row>
    <row r="30" spans="1:10" ht="19.5" customHeight="1">
      <c r="A30" s="8">
        <v>245</v>
      </c>
      <c r="B30" s="8" t="s">
        <v>17</v>
      </c>
      <c r="C30" s="8">
        <v>41</v>
      </c>
      <c r="D30" s="108"/>
      <c r="E30" s="108">
        <v>250</v>
      </c>
      <c r="F30" s="108">
        <v>2500</v>
      </c>
      <c r="G30" s="108">
        <v>2500</v>
      </c>
      <c r="H30" s="108"/>
      <c r="I30" s="108"/>
      <c r="J30" s="108"/>
    </row>
    <row r="31" spans="1:10" ht="19.5" customHeight="1">
      <c r="A31" s="8">
        <v>246</v>
      </c>
      <c r="B31" s="8" t="s">
        <v>18</v>
      </c>
      <c r="C31" s="8">
        <v>41</v>
      </c>
      <c r="D31" s="108">
        <v>309.33</v>
      </c>
      <c r="E31" s="108">
        <v>85.2</v>
      </c>
      <c r="F31" s="108">
        <v>540.29</v>
      </c>
      <c r="G31" s="108">
        <v>540.29</v>
      </c>
      <c r="H31" s="108">
        <v>100</v>
      </c>
      <c r="I31" s="108">
        <v>100</v>
      </c>
      <c r="J31" s="108">
        <v>100</v>
      </c>
    </row>
    <row r="32" spans="1:10" ht="19.5" customHeight="1">
      <c r="A32" s="8">
        <v>292005</v>
      </c>
      <c r="B32" s="8" t="s">
        <v>126</v>
      </c>
      <c r="C32" s="8">
        <v>71</v>
      </c>
      <c r="D32" s="108">
        <v>264.38</v>
      </c>
      <c r="E32" s="108">
        <v>264.38</v>
      </c>
      <c r="F32" s="108">
        <v>265</v>
      </c>
      <c r="G32" s="108">
        <v>265</v>
      </c>
      <c r="H32" s="108">
        <v>265</v>
      </c>
      <c r="I32" s="108">
        <v>265</v>
      </c>
      <c r="J32" s="108">
        <v>265</v>
      </c>
    </row>
    <row r="33" spans="1:10" ht="19.5" customHeight="1">
      <c r="A33" s="8">
        <v>292006</v>
      </c>
      <c r="B33" s="8" t="s">
        <v>19</v>
      </c>
      <c r="C33" s="37" t="s">
        <v>152</v>
      </c>
      <c r="D33" s="108">
        <v>567.54</v>
      </c>
      <c r="E33" s="108">
        <v>316.8</v>
      </c>
      <c r="F33" s="108">
        <v>6.08</v>
      </c>
      <c r="G33" s="108">
        <v>6.08</v>
      </c>
      <c r="H33" s="108"/>
      <c r="I33" s="108"/>
      <c r="J33" s="108"/>
    </row>
    <row r="34" spans="1:10" ht="19.5" customHeight="1">
      <c r="A34" s="8">
        <v>292008</v>
      </c>
      <c r="B34" s="8" t="s">
        <v>20</v>
      </c>
      <c r="C34" s="8">
        <v>41</v>
      </c>
      <c r="D34" s="108">
        <v>138.11</v>
      </c>
      <c r="E34" s="108">
        <v>13.49</v>
      </c>
      <c r="F34" s="108">
        <v>100</v>
      </c>
      <c r="G34" s="108">
        <v>100</v>
      </c>
      <c r="H34" s="108"/>
      <c r="I34" s="108"/>
      <c r="J34" s="108"/>
    </row>
    <row r="35" spans="1:10" ht="19.5" customHeight="1">
      <c r="A35" s="8">
        <v>292012</v>
      </c>
      <c r="B35" s="8" t="s">
        <v>153</v>
      </c>
      <c r="C35" s="8"/>
      <c r="D35" s="108">
        <v>2065.77</v>
      </c>
      <c r="E35" s="108">
        <v>3233.11</v>
      </c>
      <c r="F35" s="108">
        <v>1597.34</v>
      </c>
      <c r="G35" s="108">
        <v>1597.34</v>
      </c>
      <c r="H35" s="108"/>
      <c r="I35" s="108"/>
      <c r="J35" s="108"/>
    </row>
    <row r="36" spans="1:10" ht="19.5" customHeight="1">
      <c r="A36" s="8">
        <v>292017</v>
      </c>
      <c r="B36" s="8" t="s">
        <v>21</v>
      </c>
      <c r="C36" s="8">
        <v>41</v>
      </c>
      <c r="D36" s="108">
        <v>882.85</v>
      </c>
      <c r="E36" s="108">
        <v>8.29</v>
      </c>
      <c r="F36" s="108"/>
      <c r="G36" s="108"/>
      <c r="H36" s="108"/>
      <c r="I36" s="108"/>
      <c r="J36" s="108"/>
    </row>
    <row r="37" spans="1:10" ht="19.5" customHeight="1">
      <c r="A37" s="8">
        <v>292027</v>
      </c>
      <c r="B37" s="8" t="s">
        <v>214</v>
      </c>
      <c r="C37" s="37" t="s">
        <v>185</v>
      </c>
      <c r="D37" s="108"/>
      <c r="E37" s="108">
        <v>3466.66</v>
      </c>
      <c r="F37" s="108">
        <v>2391.33</v>
      </c>
      <c r="G37" s="108">
        <v>2391.33</v>
      </c>
      <c r="H37" s="108"/>
      <c r="I37" s="108"/>
      <c r="J37" s="108"/>
    </row>
    <row r="38" spans="1:10" ht="19.5" customHeight="1">
      <c r="A38" s="8">
        <v>292027</v>
      </c>
      <c r="B38" s="8" t="s">
        <v>116</v>
      </c>
      <c r="C38" s="8">
        <v>41</v>
      </c>
      <c r="D38" s="108">
        <v>111.87</v>
      </c>
      <c r="E38" s="108">
        <v>145</v>
      </c>
      <c r="F38" s="108"/>
      <c r="G38" s="108"/>
      <c r="H38" s="108"/>
      <c r="I38" s="108"/>
      <c r="J38" s="108"/>
    </row>
    <row r="39" spans="1:10" ht="19.5" customHeight="1">
      <c r="A39" s="8">
        <v>311</v>
      </c>
      <c r="B39" s="8" t="s">
        <v>115</v>
      </c>
      <c r="C39" s="37" t="s">
        <v>98</v>
      </c>
      <c r="D39" s="108">
        <v>260</v>
      </c>
      <c r="E39" s="108">
        <v>135</v>
      </c>
      <c r="F39" s="108"/>
      <c r="G39" s="108"/>
      <c r="H39" s="108"/>
      <c r="I39" s="108"/>
      <c r="J39" s="108"/>
    </row>
    <row r="40" spans="1:10" ht="19.5" customHeight="1">
      <c r="A40" s="8">
        <v>311</v>
      </c>
      <c r="B40" s="8" t="s">
        <v>97</v>
      </c>
      <c r="C40" s="37" t="s">
        <v>128</v>
      </c>
      <c r="D40" s="108"/>
      <c r="E40" s="108"/>
      <c r="F40" s="108">
        <v>5200</v>
      </c>
      <c r="G40" s="108">
        <v>5200</v>
      </c>
      <c r="H40" s="108"/>
      <c r="I40" s="108"/>
      <c r="J40" s="108"/>
    </row>
    <row r="41" spans="1:10" ht="39.75" customHeight="1">
      <c r="A41" s="8">
        <v>312012</v>
      </c>
      <c r="B41" s="6" t="s">
        <v>22</v>
      </c>
      <c r="C41" s="8">
        <v>111</v>
      </c>
      <c r="D41" s="108"/>
      <c r="E41" s="108"/>
      <c r="F41" s="108"/>
      <c r="G41" s="108"/>
      <c r="H41" s="108"/>
      <c r="I41" s="108"/>
      <c r="J41" s="108"/>
    </row>
    <row r="42" spans="1:10" ht="19.5" customHeight="1">
      <c r="A42" s="8">
        <v>312001</v>
      </c>
      <c r="B42" s="6" t="s">
        <v>129</v>
      </c>
      <c r="C42" s="37" t="s">
        <v>199</v>
      </c>
      <c r="D42" s="108">
        <v>1400</v>
      </c>
      <c r="E42" s="108">
        <v>1400</v>
      </c>
      <c r="F42" s="108">
        <v>1400</v>
      </c>
      <c r="G42" s="108">
        <v>1400</v>
      </c>
      <c r="H42" s="108">
        <v>1400</v>
      </c>
      <c r="I42" s="108">
        <v>1400</v>
      </c>
      <c r="J42" s="108">
        <v>1400</v>
      </c>
    </row>
    <row r="43" spans="1:10" ht="39.75" customHeight="1">
      <c r="A43" s="11">
        <v>312001</v>
      </c>
      <c r="B43" s="12" t="s">
        <v>106</v>
      </c>
      <c r="C43" s="13">
        <v>111</v>
      </c>
      <c r="D43" s="108">
        <v>671.82</v>
      </c>
      <c r="E43" s="108">
        <v>759.9</v>
      </c>
      <c r="F43" s="108">
        <v>898.04</v>
      </c>
      <c r="G43" s="108">
        <v>898.04</v>
      </c>
      <c r="H43" s="108"/>
      <c r="I43" s="108"/>
      <c r="J43" s="108"/>
    </row>
    <row r="44" spans="1:10" ht="19.5" customHeight="1">
      <c r="A44" s="8">
        <v>312001</v>
      </c>
      <c r="B44" s="8" t="s">
        <v>23</v>
      </c>
      <c r="C44" s="8">
        <v>111</v>
      </c>
      <c r="D44" s="108">
        <v>8430.2</v>
      </c>
      <c r="E44" s="108">
        <v>2463</v>
      </c>
      <c r="F44" s="108">
        <v>3485</v>
      </c>
      <c r="G44" s="108">
        <v>3485</v>
      </c>
      <c r="H44" s="108">
        <v>350</v>
      </c>
      <c r="I44" s="108">
        <v>350</v>
      </c>
      <c r="J44" s="108">
        <v>350</v>
      </c>
    </row>
    <row r="45" spans="1:10" ht="19.5" customHeight="1">
      <c r="A45" s="8">
        <v>312001</v>
      </c>
      <c r="B45" s="8" t="s">
        <v>163</v>
      </c>
      <c r="C45" s="8">
        <v>111</v>
      </c>
      <c r="D45" s="108">
        <v>665.1</v>
      </c>
      <c r="E45" s="108">
        <v>113.7</v>
      </c>
      <c r="F45" s="108"/>
      <c r="G45" s="108"/>
      <c r="H45" s="108"/>
      <c r="I45" s="108"/>
      <c r="J45" s="108"/>
    </row>
    <row r="46" spans="1:10" ht="19.5" customHeight="1">
      <c r="A46" s="8">
        <v>312001</v>
      </c>
      <c r="B46" s="8" t="s">
        <v>24</v>
      </c>
      <c r="C46" s="37" t="s">
        <v>154</v>
      </c>
      <c r="D46" s="108">
        <v>1046.42</v>
      </c>
      <c r="E46" s="108"/>
      <c r="F46" s="108">
        <v>2509.36</v>
      </c>
      <c r="G46" s="108">
        <v>2509.36</v>
      </c>
      <c r="H46" s="108">
        <v>482.54</v>
      </c>
      <c r="I46" s="108"/>
      <c r="J46" s="108"/>
    </row>
    <row r="47" spans="1:10" ht="19.5" customHeight="1">
      <c r="A47" s="8">
        <v>312001</v>
      </c>
      <c r="B47" s="8" t="s">
        <v>24</v>
      </c>
      <c r="C47" s="37" t="s">
        <v>155</v>
      </c>
      <c r="D47" s="108">
        <v>188.06</v>
      </c>
      <c r="E47" s="108"/>
      <c r="F47" s="108">
        <v>439.83</v>
      </c>
      <c r="G47" s="108">
        <v>439.83</v>
      </c>
      <c r="H47" s="108">
        <v>85.15</v>
      </c>
      <c r="I47" s="108"/>
      <c r="J47" s="108"/>
    </row>
    <row r="48" spans="1:10" ht="19.5" customHeight="1">
      <c r="A48" s="8">
        <v>312001</v>
      </c>
      <c r="B48" s="8" t="s">
        <v>162</v>
      </c>
      <c r="C48" s="8">
        <v>111</v>
      </c>
      <c r="D48" s="108">
        <v>719.5</v>
      </c>
      <c r="E48" s="108"/>
      <c r="F48" s="108">
        <v>417.48</v>
      </c>
      <c r="G48" s="108">
        <v>417.48</v>
      </c>
      <c r="H48" s="108"/>
      <c r="I48" s="108"/>
      <c r="J48" s="108"/>
    </row>
    <row r="49" spans="1:10" ht="19.5" customHeight="1">
      <c r="A49" s="8">
        <v>312001</v>
      </c>
      <c r="B49" s="8" t="s">
        <v>174</v>
      </c>
      <c r="C49" s="8">
        <v>111</v>
      </c>
      <c r="D49" s="108">
        <v>3178.83</v>
      </c>
      <c r="E49" s="108">
        <v>29515</v>
      </c>
      <c r="F49" s="108">
        <v>2842.06</v>
      </c>
      <c r="G49" s="108">
        <v>2842.06</v>
      </c>
      <c r="H49" s="108"/>
      <c r="I49" s="108"/>
      <c r="J49" s="108"/>
    </row>
    <row r="50" spans="1:10" ht="19.5" customHeight="1">
      <c r="A50" s="8">
        <v>312002</v>
      </c>
      <c r="B50" s="8" t="s">
        <v>196</v>
      </c>
      <c r="C50" s="37" t="s">
        <v>197</v>
      </c>
      <c r="D50" s="108"/>
      <c r="E50" s="108"/>
      <c r="F50" s="108">
        <v>14882.74</v>
      </c>
      <c r="G50" s="108">
        <v>14882.74</v>
      </c>
      <c r="H50" s="108"/>
      <c r="I50" s="108"/>
      <c r="J50" s="108"/>
    </row>
    <row r="51" spans="1:10" ht="19.5" customHeight="1">
      <c r="A51" s="8">
        <v>312002</v>
      </c>
      <c r="B51" s="8" t="s">
        <v>231</v>
      </c>
      <c r="C51" s="37"/>
      <c r="D51" s="108"/>
      <c r="E51" s="108"/>
      <c r="F51" s="108"/>
      <c r="G51" s="108"/>
      <c r="H51" s="108"/>
      <c r="I51" s="108"/>
      <c r="J51" s="108"/>
    </row>
    <row r="52" spans="1:10" ht="36.75" customHeight="1">
      <c r="A52" s="8">
        <v>312001</v>
      </c>
      <c r="B52" s="6" t="s">
        <v>164</v>
      </c>
      <c r="C52" s="8"/>
      <c r="D52" s="108">
        <v>2000</v>
      </c>
      <c r="E52" s="108"/>
      <c r="F52" s="108"/>
      <c r="G52" s="108"/>
      <c r="H52" s="108"/>
      <c r="I52" s="108"/>
      <c r="J52" s="108"/>
    </row>
    <row r="53" spans="1:10" ht="36.75" customHeight="1">
      <c r="A53" s="8">
        <v>312002</v>
      </c>
      <c r="B53" s="6" t="s">
        <v>186</v>
      </c>
      <c r="C53" s="8">
        <v>111</v>
      </c>
      <c r="D53" s="108"/>
      <c r="E53" s="108">
        <v>2220.14</v>
      </c>
      <c r="F53" s="108">
        <v>1088.91</v>
      </c>
      <c r="G53" s="108">
        <v>1088.91</v>
      </c>
      <c r="H53" s="108"/>
      <c r="I53" s="108"/>
      <c r="J53" s="108"/>
    </row>
    <row r="54" spans="1:10" ht="19.5" customHeight="1">
      <c r="A54" s="8">
        <v>312008</v>
      </c>
      <c r="B54" s="8" t="s">
        <v>223</v>
      </c>
      <c r="C54" s="37" t="s">
        <v>105</v>
      </c>
      <c r="D54" s="108"/>
      <c r="E54" s="108"/>
      <c r="F54" s="108">
        <v>1300</v>
      </c>
      <c r="G54" s="108">
        <v>1300</v>
      </c>
      <c r="H54" s="108"/>
      <c r="I54" s="108"/>
      <c r="J54" s="108"/>
    </row>
    <row r="55" spans="1:10" ht="19.5" customHeight="1">
      <c r="A55" s="8">
        <v>312008</v>
      </c>
      <c r="B55" s="8" t="s">
        <v>224</v>
      </c>
      <c r="C55" s="37" t="s">
        <v>105</v>
      </c>
      <c r="D55" s="108"/>
      <c r="E55" s="108"/>
      <c r="F55" s="108">
        <v>500</v>
      </c>
      <c r="G55" s="108">
        <v>500</v>
      </c>
      <c r="H55" s="108"/>
      <c r="I55" s="108"/>
      <c r="J55" s="108"/>
    </row>
    <row r="56" spans="1:10" ht="19.5" customHeight="1">
      <c r="A56" s="8">
        <v>312008</v>
      </c>
      <c r="B56" s="8" t="s">
        <v>225</v>
      </c>
      <c r="C56" s="37" t="s">
        <v>105</v>
      </c>
      <c r="D56" s="108"/>
      <c r="E56" s="108"/>
      <c r="F56" s="108">
        <v>400</v>
      </c>
      <c r="G56" s="108">
        <v>400</v>
      </c>
      <c r="H56" s="108"/>
      <c r="I56" s="108"/>
      <c r="J56" s="108"/>
    </row>
    <row r="57" spans="1:10" ht="19.5" customHeight="1">
      <c r="A57" s="8">
        <v>312012</v>
      </c>
      <c r="B57" s="8" t="s">
        <v>161</v>
      </c>
      <c r="C57" s="37">
        <v>111</v>
      </c>
      <c r="D57" s="108">
        <v>2592</v>
      </c>
      <c r="E57" s="108">
        <v>3412.64</v>
      </c>
      <c r="F57" s="108"/>
      <c r="G57" s="108"/>
      <c r="H57" s="108"/>
      <c r="I57" s="108"/>
      <c r="J57" s="108"/>
    </row>
    <row r="58" spans="1:10" ht="19.5" customHeight="1">
      <c r="A58" s="8">
        <v>312012</v>
      </c>
      <c r="B58" s="14" t="s">
        <v>25</v>
      </c>
      <c r="C58" s="8">
        <v>111</v>
      </c>
      <c r="D58" s="108">
        <v>2407.58</v>
      </c>
      <c r="E58" s="108">
        <v>2474.2</v>
      </c>
      <c r="F58" s="108">
        <v>2508.22</v>
      </c>
      <c r="G58" s="108">
        <v>2508.22</v>
      </c>
      <c r="H58" s="108">
        <v>2500</v>
      </c>
      <c r="I58" s="108">
        <v>2500</v>
      </c>
      <c r="J58" s="108">
        <v>2500</v>
      </c>
    </row>
    <row r="59" spans="1:10" ht="39.75" customHeight="1">
      <c r="A59" s="8">
        <v>312012</v>
      </c>
      <c r="B59" s="15" t="s">
        <v>112</v>
      </c>
      <c r="C59" s="8">
        <v>111</v>
      </c>
      <c r="D59" s="108">
        <v>332.67</v>
      </c>
      <c r="E59" s="108">
        <v>334.6</v>
      </c>
      <c r="F59" s="108">
        <v>346.69</v>
      </c>
      <c r="G59" s="108">
        <v>346.69</v>
      </c>
      <c r="H59" s="108">
        <v>350</v>
      </c>
      <c r="I59" s="108">
        <v>350</v>
      </c>
      <c r="J59" s="108">
        <v>350</v>
      </c>
    </row>
    <row r="60" spans="1:10" ht="39.75" customHeight="1">
      <c r="A60" s="8">
        <v>312012</v>
      </c>
      <c r="B60" s="15" t="s">
        <v>26</v>
      </c>
      <c r="C60" s="8">
        <v>111</v>
      </c>
      <c r="D60" s="108">
        <v>1370.85</v>
      </c>
      <c r="E60" s="108">
        <v>1218.05</v>
      </c>
      <c r="F60" s="108">
        <v>1208.42</v>
      </c>
      <c r="G60" s="108">
        <v>1208.42</v>
      </c>
      <c r="H60" s="108">
        <v>1210</v>
      </c>
      <c r="I60" s="108">
        <v>1210</v>
      </c>
      <c r="J60" s="108">
        <v>1210</v>
      </c>
    </row>
    <row r="61" spans="1:10" ht="39.75" customHeight="1">
      <c r="A61" s="8">
        <v>312012</v>
      </c>
      <c r="B61" s="15" t="s">
        <v>27</v>
      </c>
      <c r="C61" s="8">
        <v>111</v>
      </c>
      <c r="D61" s="108">
        <v>40.56</v>
      </c>
      <c r="E61" s="108">
        <v>40.61</v>
      </c>
      <c r="F61" s="108">
        <v>40.31</v>
      </c>
      <c r="G61" s="108">
        <v>40.31</v>
      </c>
      <c r="H61" s="108">
        <v>40</v>
      </c>
      <c r="I61" s="108">
        <v>40</v>
      </c>
      <c r="J61" s="108">
        <v>40</v>
      </c>
    </row>
    <row r="62" spans="1:10" ht="39.75" customHeight="1">
      <c r="A62" s="8">
        <v>312012</v>
      </c>
      <c r="B62" s="15" t="s">
        <v>28</v>
      </c>
      <c r="C62" s="8">
        <v>111</v>
      </c>
      <c r="D62" s="108">
        <v>89.2</v>
      </c>
      <c r="E62" s="108">
        <v>92.12</v>
      </c>
      <c r="F62" s="108">
        <v>160.92</v>
      </c>
      <c r="G62" s="108">
        <v>160.92</v>
      </c>
      <c r="H62" s="108">
        <v>160</v>
      </c>
      <c r="I62" s="108">
        <v>160</v>
      </c>
      <c r="J62" s="108">
        <v>160</v>
      </c>
    </row>
    <row r="63" spans="1:10" ht="39.75" customHeight="1">
      <c r="A63" s="8">
        <v>312001</v>
      </c>
      <c r="B63" s="15" t="s">
        <v>29</v>
      </c>
      <c r="C63" s="8">
        <v>111</v>
      </c>
      <c r="D63" s="108">
        <v>1436.4</v>
      </c>
      <c r="E63" s="108">
        <v>1008</v>
      </c>
      <c r="F63" s="108">
        <v>1092</v>
      </c>
      <c r="G63" s="108">
        <v>1092</v>
      </c>
      <c r="H63" s="108"/>
      <c r="I63" s="108"/>
      <c r="J63" s="108"/>
    </row>
    <row r="64" spans="1:10" ht="19.5" customHeight="1">
      <c r="A64" s="138" t="s">
        <v>30</v>
      </c>
      <c r="B64" s="138"/>
      <c r="C64" s="138"/>
      <c r="D64" s="110">
        <f aca="true" t="shared" si="1" ref="D64:J64">SUM(D6:D63)-D22</f>
        <v>430437.0699999999</v>
      </c>
      <c r="E64" s="110">
        <f t="shared" si="1"/>
        <v>463097.7399999998</v>
      </c>
      <c r="F64" s="110">
        <f t="shared" si="1"/>
        <v>483663.8799999999</v>
      </c>
      <c r="G64" s="110">
        <f t="shared" si="1"/>
        <v>483663.8799999999</v>
      </c>
      <c r="H64" s="110">
        <f t="shared" si="1"/>
        <v>472207.69</v>
      </c>
      <c r="I64" s="110">
        <f t="shared" si="1"/>
        <v>485417</v>
      </c>
      <c r="J64" s="110">
        <f t="shared" si="1"/>
        <v>523122</v>
      </c>
    </row>
    <row r="66" ht="1.5" customHeight="1"/>
    <row r="67" ht="19.5" customHeight="1">
      <c r="A67" s="1" t="s">
        <v>211</v>
      </c>
    </row>
    <row r="69" spans="1:10" ht="19.5" customHeight="1">
      <c r="A69" s="2" t="s">
        <v>0</v>
      </c>
      <c r="B69" s="2" t="s">
        <v>1</v>
      </c>
      <c r="C69" s="2" t="s">
        <v>2</v>
      </c>
      <c r="D69" s="4" t="s">
        <v>182</v>
      </c>
      <c r="E69" s="4" t="s">
        <v>204</v>
      </c>
      <c r="F69" s="4" t="s">
        <v>124</v>
      </c>
      <c r="G69" s="4" t="s">
        <v>205</v>
      </c>
      <c r="H69" s="4" t="s">
        <v>150</v>
      </c>
      <c r="I69" s="4" t="s">
        <v>183</v>
      </c>
      <c r="J69" s="4" t="s">
        <v>206</v>
      </c>
    </row>
    <row r="70" spans="1:10" ht="19.5" customHeight="1">
      <c r="A70" s="40">
        <v>231</v>
      </c>
      <c r="B70" s="17" t="s">
        <v>165</v>
      </c>
      <c r="C70" s="16">
        <v>43</v>
      </c>
      <c r="D70" s="79">
        <v>4500</v>
      </c>
      <c r="E70" s="79">
        <v>72.6</v>
      </c>
      <c r="F70" s="79"/>
      <c r="G70" s="79"/>
      <c r="H70" s="106"/>
      <c r="I70" s="106"/>
      <c r="J70" s="106"/>
    </row>
    <row r="71" spans="1:10" ht="19.5" customHeight="1">
      <c r="A71" s="8">
        <v>321</v>
      </c>
      <c r="B71" s="8" t="s">
        <v>130</v>
      </c>
      <c r="C71" s="9" t="s">
        <v>128</v>
      </c>
      <c r="D71" s="108"/>
      <c r="E71" s="108"/>
      <c r="F71" s="107"/>
      <c r="G71" s="107"/>
      <c r="H71" s="108"/>
      <c r="I71" s="108"/>
      <c r="J71" s="108"/>
    </row>
    <row r="72" spans="1:10" ht="19.5" customHeight="1">
      <c r="A72" s="8">
        <v>322001</v>
      </c>
      <c r="B72" s="8" t="s">
        <v>196</v>
      </c>
      <c r="C72" s="9" t="s">
        <v>235</v>
      </c>
      <c r="D72" s="108"/>
      <c r="E72" s="108"/>
      <c r="F72" s="107"/>
      <c r="G72" s="107"/>
      <c r="H72" s="108">
        <v>14882.74</v>
      </c>
      <c r="I72" s="108"/>
      <c r="J72" s="108"/>
    </row>
    <row r="73" spans="1:10" ht="19.5" customHeight="1">
      <c r="A73" s="8">
        <v>322001</v>
      </c>
      <c r="B73" s="8" t="s">
        <v>231</v>
      </c>
      <c r="C73" s="9" t="s">
        <v>235</v>
      </c>
      <c r="D73" s="108"/>
      <c r="E73" s="108"/>
      <c r="F73" s="107"/>
      <c r="G73" s="107"/>
      <c r="H73" s="108">
        <v>14863.34</v>
      </c>
      <c r="I73" s="108"/>
      <c r="J73" s="108"/>
    </row>
    <row r="74" spans="1:10" ht="36.75" customHeight="1">
      <c r="A74" s="8">
        <v>322001</v>
      </c>
      <c r="B74" s="68" t="s">
        <v>166</v>
      </c>
      <c r="C74" s="9">
        <v>111</v>
      </c>
      <c r="D74" s="108">
        <v>29566.82</v>
      </c>
      <c r="E74" s="108"/>
      <c r="F74" s="107"/>
      <c r="G74" s="107"/>
      <c r="H74" s="108"/>
      <c r="I74" s="108"/>
      <c r="J74" s="108"/>
    </row>
    <row r="75" spans="1:10" ht="19.5" customHeight="1">
      <c r="A75" s="138" t="s">
        <v>30</v>
      </c>
      <c r="B75" s="138"/>
      <c r="C75" s="138"/>
      <c r="D75" s="110">
        <f>SUM(D70:D74)</f>
        <v>34066.82</v>
      </c>
      <c r="E75" s="110">
        <f>SUM(E70:E74)</f>
        <v>72.6</v>
      </c>
      <c r="F75" s="110">
        <f>SUM(F70:F74)</f>
        <v>0</v>
      </c>
      <c r="G75" s="110">
        <f>SUM(G70:G74)</f>
        <v>0</v>
      </c>
      <c r="H75" s="110">
        <f>H73+H72</f>
        <v>29746.08</v>
      </c>
      <c r="I75" s="110">
        <v>0</v>
      </c>
      <c r="J75" s="110">
        <v>0</v>
      </c>
    </row>
    <row r="78" spans="1:9" ht="19.5" customHeight="1">
      <c r="A78" s="1" t="s">
        <v>210</v>
      </c>
      <c r="B78"/>
      <c r="C78"/>
      <c r="D78"/>
      <c r="E78"/>
      <c r="F78"/>
      <c r="G78"/>
      <c r="H78"/>
      <c r="I78"/>
    </row>
    <row r="79" spans="2:9" ht="19.5" customHeight="1">
      <c r="B79"/>
      <c r="C79"/>
      <c r="D79"/>
      <c r="E79"/>
      <c r="F79"/>
      <c r="G79"/>
      <c r="H79"/>
      <c r="I79"/>
    </row>
    <row r="80" spans="1:10" ht="19.5" customHeight="1">
      <c r="A80" s="2" t="s">
        <v>0</v>
      </c>
      <c r="B80" s="2" t="s">
        <v>1</v>
      </c>
      <c r="C80" s="2" t="s">
        <v>2</v>
      </c>
      <c r="D80" s="4" t="s">
        <v>182</v>
      </c>
      <c r="E80" s="4" t="s">
        <v>204</v>
      </c>
      <c r="F80" s="4" t="s">
        <v>124</v>
      </c>
      <c r="G80" s="4" t="s">
        <v>205</v>
      </c>
      <c r="H80" s="4" t="s">
        <v>150</v>
      </c>
      <c r="I80" s="4" t="s">
        <v>183</v>
      </c>
      <c r="J80" s="4" t="s">
        <v>206</v>
      </c>
    </row>
    <row r="81" spans="1:10" ht="19.5" customHeight="1">
      <c r="A81" s="40">
        <v>453</v>
      </c>
      <c r="B81" s="17" t="s">
        <v>215</v>
      </c>
      <c r="C81" s="16">
        <v>131</v>
      </c>
      <c r="D81" s="79"/>
      <c r="E81" s="79">
        <v>24.95</v>
      </c>
      <c r="F81" s="79">
        <v>51</v>
      </c>
      <c r="G81" s="79">
        <v>51</v>
      </c>
      <c r="H81" s="106"/>
      <c r="I81" s="106"/>
      <c r="J81" s="106"/>
    </row>
    <row r="82" spans="1:10" ht="19.5" customHeight="1">
      <c r="A82" s="40">
        <v>453</v>
      </c>
      <c r="B82" s="17" t="s">
        <v>216</v>
      </c>
      <c r="C82" s="16">
        <v>131</v>
      </c>
      <c r="D82" s="79"/>
      <c r="E82" s="79">
        <v>2000</v>
      </c>
      <c r="F82" s="79"/>
      <c r="G82" s="79"/>
      <c r="H82" s="106"/>
      <c r="I82" s="106"/>
      <c r="J82" s="106"/>
    </row>
    <row r="83" spans="1:10" ht="19.5" customHeight="1">
      <c r="A83" s="40">
        <v>453</v>
      </c>
      <c r="B83" s="17" t="s">
        <v>217</v>
      </c>
      <c r="C83" s="16">
        <v>131</v>
      </c>
      <c r="D83" s="79">
        <v>643.2</v>
      </c>
      <c r="E83" s="79">
        <v>847.2</v>
      </c>
      <c r="F83" s="79">
        <v>431</v>
      </c>
      <c r="G83" s="79">
        <v>431</v>
      </c>
      <c r="H83" s="106">
        <v>596.7</v>
      </c>
      <c r="I83" s="106"/>
      <c r="J83" s="106"/>
    </row>
    <row r="84" spans="1:10" ht="19.5" customHeight="1">
      <c r="A84" s="40">
        <v>453</v>
      </c>
      <c r="B84" s="17" t="s">
        <v>218</v>
      </c>
      <c r="C84" s="16"/>
      <c r="D84" s="79"/>
      <c r="E84" s="79">
        <v>2</v>
      </c>
      <c r="F84" s="79"/>
      <c r="G84" s="79"/>
      <c r="H84" s="106"/>
      <c r="I84" s="106"/>
      <c r="J84" s="106"/>
    </row>
    <row r="85" spans="1:10" ht="19.5" customHeight="1">
      <c r="A85" s="16">
        <v>454001</v>
      </c>
      <c r="B85" s="17" t="s">
        <v>31</v>
      </c>
      <c r="C85" s="16">
        <v>46</v>
      </c>
      <c r="D85" s="79"/>
      <c r="E85" s="79"/>
      <c r="F85" s="79">
        <v>14806.24</v>
      </c>
      <c r="G85" s="79">
        <v>14806.24</v>
      </c>
      <c r="H85" s="106"/>
      <c r="I85" s="106"/>
      <c r="J85" s="106"/>
    </row>
    <row r="86" spans="1:10" ht="19.5" customHeight="1">
      <c r="A86" s="8">
        <v>454002</v>
      </c>
      <c r="B86" s="8" t="s">
        <v>102</v>
      </c>
      <c r="C86" s="9">
        <v>46</v>
      </c>
      <c r="D86" s="107">
        <v>592</v>
      </c>
      <c r="E86" s="107">
        <v>1052.88</v>
      </c>
      <c r="F86" s="107"/>
      <c r="G86" s="107"/>
      <c r="H86" s="108"/>
      <c r="I86" s="108"/>
      <c r="J86" s="108"/>
    </row>
    <row r="87" spans="1:10" ht="19.5" customHeight="1">
      <c r="A87" s="8">
        <v>456002</v>
      </c>
      <c r="B87" s="8" t="s">
        <v>184</v>
      </c>
      <c r="C87" s="9">
        <v>71</v>
      </c>
      <c r="D87" s="107">
        <v>1760.88</v>
      </c>
      <c r="E87" s="107"/>
      <c r="F87" s="107"/>
      <c r="G87" s="107"/>
      <c r="H87" s="108"/>
      <c r="I87" s="108"/>
      <c r="J87" s="108"/>
    </row>
    <row r="88" spans="1:10" ht="19.5" customHeight="1">
      <c r="A88" s="8">
        <v>456005</v>
      </c>
      <c r="B88" s="8" t="s">
        <v>117</v>
      </c>
      <c r="C88" s="9">
        <v>71</v>
      </c>
      <c r="D88" s="107">
        <v>649</v>
      </c>
      <c r="E88" s="107">
        <v>2</v>
      </c>
      <c r="F88" s="107"/>
      <c r="G88" s="107"/>
      <c r="H88" s="108"/>
      <c r="I88" s="108"/>
      <c r="J88" s="108"/>
    </row>
    <row r="89" spans="1:10" ht="19.5" customHeight="1">
      <c r="A89" s="8">
        <v>513001</v>
      </c>
      <c r="B89" s="8" t="s">
        <v>226</v>
      </c>
      <c r="C89" s="9">
        <v>52</v>
      </c>
      <c r="D89" s="107"/>
      <c r="E89" s="107">
        <v>45000</v>
      </c>
      <c r="F89" s="107">
        <v>16340.52</v>
      </c>
      <c r="G89" s="107">
        <v>16340.52</v>
      </c>
      <c r="H89" s="108"/>
      <c r="I89" s="108"/>
      <c r="J89" s="108"/>
    </row>
    <row r="90" spans="1:10" ht="19.5" customHeight="1">
      <c r="A90" s="8">
        <v>514002</v>
      </c>
      <c r="B90" s="8" t="s">
        <v>175</v>
      </c>
      <c r="C90" s="9">
        <v>20</v>
      </c>
      <c r="D90" s="107">
        <v>14615</v>
      </c>
      <c r="E90" s="107"/>
      <c r="F90" s="107"/>
      <c r="G90" s="107"/>
      <c r="H90" s="108"/>
      <c r="I90" s="108"/>
      <c r="J90" s="108"/>
    </row>
    <row r="91" spans="1:10" ht="19.5" customHeight="1">
      <c r="A91" s="138" t="s">
        <v>30</v>
      </c>
      <c r="B91" s="138"/>
      <c r="C91" s="138"/>
      <c r="D91" s="109">
        <f>SUM(D81:D90)</f>
        <v>18260.08</v>
      </c>
      <c r="E91" s="109">
        <f>SUM(E81:E90)</f>
        <v>48929.03</v>
      </c>
      <c r="F91" s="110">
        <f>SUM(F81:F90)</f>
        <v>31628.760000000002</v>
      </c>
      <c r="G91" s="110">
        <f>SUM(G81:G90)</f>
        <v>31628.760000000002</v>
      </c>
      <c r="H91" s="110">
        <f>SUM(H81:H89)</f>
        <v>596.7</v>
      </c>
      <c r="I91" s="110">
        <f>SUM(I85:I89)</f>
        <v>0</v>
      </c>
      <c r="J91" s="110">
        <f>SUM(J85:J89)</f>
        <v>0</v>
      </c>
    </row>
    <row r="92" spans="1:10" ht="19.5" customHeight="1">
      <c r="A92" s="18"/>
      <c r="B92" s="18"/>
      <c r="C92" s="18"/>
      <c r="D92" s="111"/>
      <c r="E92" s="111"/>
      <c r="F92" s="111"/>
      <c r="G92" s="111"/>
      <c r="H92" s="111"/>
      <c r="I92" s="111"/>
      <c r="J92" s="111"/>
    </row>
    <row r="93" spans="4:10" ht="19.5" customHeight="1">
      <c r="D93" s="111"/>
      <c r="E93" s="111"/>
      <c r="F93" s="111"/>
      <c r="G93" s="111"/>
      <c r="H93" s="111"/>
      <c r="I93" s="111"/>
      <c r="J93" s="111"/>
    </row>
    <row r="94" spans="2:10" ht="19.5" customHeight="1">
      <c r="B94" s="1" t="s">
        <v>32</v>
      </c>
      <c r="D94" s="111">
        <f>D75+D91+D64</f>
        <v>482763.9699999999</v>
      </c>
      <c r="E94" s="111">
        <f>E91+E75+E64</f>
        <v>512099.3699999998</v>
      </c>
      <c r="F94" s="111">
        <f>F64+F75+F91</f>
        <v>515292.6399999999</v>
      </c>
      <c r="G94" s="111">
        <f>G64+G75+G91</f>
        <v>515292.6399999999</v>
      </c>
      <c r="H94" s="111">
        <f>H64+H91+H75</f>
        <v>502550.47000000003</v>
      </c>
      <c r="I94" s="111">
        <f>I91+I75+I64</f>
        <v>485417</v>
      </c>
      <c r="J94" s="111">
        <f>J91+J75+J64</f>
        <v>523122</v>
      </c>
    </row>
  </sheetData>
  <sheetProtection selectLockedCells="1" selectUnlockedCells="1"/>
  <mergeCells count="4">
    <mergeCell ref="A64:C64"/>
    <mergeCell ref="A75:C75"/>
    <mergeCell ref="A91:C91"/>
    <mergeCell ref="A23:A26"/>
  </mergeCell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6"/>
  <sheetViews>
    <sheetView zoomScale="90" zoomScaleNormal="90" zoomScalePageLayoutView="0" workbookViewId="0" topLeftCell="A182">
      <selection activeCell="J64" sqref="J64"/>
    </sheetView>
  </sheetViews>
  <sheetFormatPr defaultColWidth="9.140625" defaultRowHeight="19.5" customHeight="1"/>
  <cols>
    <col min="1" max="1" width="9.140625" style="19" customWidth="1"/>
    <col min="2" max="2" width="38.140625" style="1" customWidth="1"/>
    <col min="3" max="3" width="10.140625" style="44" customWidth="1"/>
    <col min="4" max="6" width="12.28125" style="1" customWidth="1"/>
    <col min="7" max="7" width="13.57421875" style="1" customWidth="1"/>
    <col min="8" max="8" width="12.28125" style="1" customWidth="1"/>
    <col min="9" max="9" width="12.7109375" style="1" customWidth="1"/>
    <col min="10" max="10" width="12.421875" style="1" customWidth="1"/>
    <col min="11" max="16384" width="9.140625" style="1" customWidth="1"/>
  </cols>
  <sheetData>
    <row r="1" ht="19.5" customHeight="1">
      <c r="B1" s="1" t="s">
        <v>209</v>
      </c>
    </row>
    <row r="3" ht="19.5" customHeight="1">
      <c r="A3" s="1" t="s">
        <v>208</v>
      </c>
    </row>
    <row r="5" spans="1:10" ht="19.5" customHeight="1">
      <c r="A5" s="3" t="s">
        <v>0</v>
      </c>
      <c r="B5" s="2" t="s">
        <v>1</v>
      </c>
      <c r="C5" s="2" t="s">
        <v>2</v>
      </c>
      <c r="D5" s="4" t="s">
        <v>182</v>
      </c>
      <c r="E5" s="4" t="s">
        <v>204</v>
      </c>
      <c r="F5" s="4" t="s">
        <v>124</v>
      </c>
      <c r="G5" s="4" t="s">
        <v>205</v>
      </c>
      <c r="H5" s="4" t="s">
        <v>150</v>
      </c>
      <c r="I5" s="4" t="s">
        <v>183</v>
      </c>
      <c r="J5" s="4" t="s">
        <v>206</v>
      </c>
    </row>
    <row r="6" spans="1:10" ht="39.75" customHeight="1">
      <c r="A6" s="87" t="s">
        <v>33</v>
      </c>
      <c r="B6" s="88" t="s">
        <v>34</v>
      </c>
      <c r="C6" s="89">
        <v>41</v>
      </c>
      <c r="D6" s="114">
        <f>D7+D8+D9+D10+D11+D12+D13+D14+D15+D16</f>
        <v>131777.34</v>
      </c>
      <c r="E6" s="114">
        <f>E7+E8+E9+E10+E11+E12+E14+E13+E15+E16</f>
        <v>132942.37</v>
      </c>
      <c r="F6" s="114">
        <f>F7+F8+F9+F10+F11+F12+F13+F14+F15+F16</f>
        <v>140071.99999999997</v>
      </c>
      <c r="G6" s="114">
        <f>G7+G8+G9+G10+G11+G12+G13+G14+G15+G16</f>
        <v>140071.99999999997</v>
      </c>
      <c r="H6" s="114">
        <f>H7+H8+H10+H11+H12+H13+H14+H15</f>
        <v>175055</v>
      </c>
      <c r="I6" s="114">
        <f>I7+I8+I10+I11+I12+I13+I14+I15</f>
        <v>175055</v>
      </c>
      <c r="J6" s="114">
        <f>J7+J8+J10+J11+J12+J13+J14+J15</f>
        <v>175055</v>
      </c>
    </row>
    <row r="7" spans="1:10" ht="18" customHeight="1">
      <c r="A7" s="164" t="s">
        <v>13</v>
      </c>
      <c r="B7" s="21" t="s">
        <v>118</v>
      </c>
      <c r="C7" s="45"/>
      <c r="D7" s="115">
        <v>71120.57</v>
      </c>
      <c r="E7" s="115">
        <v>75715.86</v>
      </c>
      <c r="F7" s="115">
        <v>82491.98</v>
      </c>
      <c r="G7" s="115">
        <v>82491.98</v>
      </c>
      <c r="H7" s="115">
        <v>102700</v>
      </c>
      <c r="I7" s="115">
        <v>102700</v>
      </c>
      <c r="J7" s="115">
        <v>102700</v>
      </c>
    </row>
    <row r="8" spans="1:10" ht="18" customHeight="1">
      <c r="A8" s="165"/>
      <c r="B8" s="22" t="s">
        <v>132</v>
      </c>
      <c r="C8" s="45"/>
      <c r="D8" s="115">
        <v>25662.74</v>
      </c>
      <c r="E8" s="115">
        <v>28640.11</v>
      </c>
      <c r="F8" s="115">
        <v>31000</v>
      </c>
      <c r="G8" s="115">
        <v>31000</v>
      </c>
      <c r="H8" s="115">
        <v>38355</v>
      </c>
      <c r="I8" s="115">
        <v>38355</v>
      </c>
      <c r="J8" s="115">
        <v>38355</v>
      </c>
    </row>
    <row r="9" spans="1:10" ht="18" customHeight="1">
      <c r="A9" s="165"/>
      <c r="B9" s="21" t="s">
        <v>104</v>
      </c>
      <c r="C9" s="45"/>
      <c r="D9" s="115">
        <v>31.47</v>
      </c>
      <c r="E9" s="115">
        <v>59.3</v>
      </c>
      <c r="F9" s="115">
        <v>15</v>
      </c>
      <c r="G9" s="115">
        <v>15</v>
      </c>
      <c r="H9" s="115" t="s">
        <v>232</v>
      </c>
      <c r="I9" s="115" t="s">
        <v>232</v>
      </c>
      <c r="J9" s="115" t="s">
        <v>232</v>
      </c>
    </row>
    <row r="10" spans="1:10" ht="18" customHeight="1">
      <c r="A10" s="165"/>
      <c r="B10" s="23" t="s">
        <v>133</v>
      </c>
      <c r="C10" s="45"/>
      <c r="D10" s="115">
        <v>6339.25</v>
      </c>
      <c r="E10" s="115">
        <v>6053.75</v>
      </c>
      <c r="F10" s="115">
        <v>6000</v>
      </c>
      <c r="G10" s="115">
        <v>6000</v>
      </c>
      <c r="H10" s="115">
        <v>12000</v>
      </c>
      <c r="I10" s="115">
        <v>12000</v>
      </c>
      <c r="J10" s="115">
        <v>12000</v>
      </c>
    </row>
    <row r="11" spans="1:10" ht="18" customHeight="1">
      <c r="A11" s="165"/>
      <c r="B11" s="23" t="s">
        <v>37</v>
      </c>
      <c r="C11" s="45"/>
      <c r="D11" s="115">
        <v>6509.79</v>
      </c>
      <c r="E11" s="115">
        <v>4556.23</v>
      </c>
      <c r="F11" s="115">
        <v>3500</v>
      </c>
      <c r="G11" s="115">
        <v>3500</v>
      </c>
      <c r="H11" s="115">
        <v>4000</v>
      </c>
      <c r="I11" s="115">
        <v>4000</v>
      </c>
      <c r="J11" s="115">
        <v>4000</v>
      </c>
    </row>
    <row r="12" spans="1:10" ht="18" customHeight="1">
      <c r="A12" s="165"/>
      <c r="B12" s="23" t="s">
        <v>134</v>
      </c>
      <c r="C12" s="45"/>
      <c r="D12" s="115">
        <v>2349.98</v>
      </c>
      <c r="E12" s="115">
        <v>1337.24</v>
      </c>
      <c r="F12" s="115">
        <v>1800</v>
      </c>
      <c r="G12" s="115">
        <v>1800</v>
      </c>
      <c r="H12" s="115">
        <v>2100</v>
      </c>
      <c r="I12" s="115">
        <v>2100</v>
      </c>
      <c r="J12" s="115">
        <v>2100</v>
      </c>
    </row>
    <row r="13" spans="1:10" ht="18" customHeight="1">
      <c r="A13" s="165"/>
      <c r="B13" s="23" t="s">
        <v>114</v>
      </c>
      <c r="C13" s="45"/>
      <c r="D13" s="115">
        <v>6907.42</v>
      </c>
      <c r="E13" s="115">
        <v>5056.11</v>
      </c>
      <c r="F13" s="115">
        <v>4500</v>
      </c>
      <c r="G13" s="115">
        <v>4500</v>
      </c>
      <c r="H13" s="115">
        <v>5000</v>
      </c>
      <c r="I13" s="115">
        <v>5000</v>
      </c>
      <c r="J13" s="115">
        <v>5000</v>
      </c>
    </row>
    <row r="14" spans="1:10" ht="18" customHeight="1">
      <c r="A14" s="165"/>
      <c r="B14" s="23" t="s">
        <v>56</v>
      </c>
      <c r="C14" s="45"/>
      <c r="D14" s="115">
        <v>671.82</v>
      </c>
      <c r="E14" s="115">
        <v>674.76</v>
      </c>
      <c r="F14" s="115">
        <v>697</v>
      </c>
      <c r="G14" s="115">
        <v>697</v>
      </c>
      <c r="H14" s="115">
        <v>700</v>
      </c>
      <c r="I14" s="115">
        <v>700</v>
      </c>
      <c r="J14" s="115">
        <v>700</v>
      </c>
    </row>
    <row r="15" spans="1:10" ht="18" customHeight="1">
      <c r="A15" s="165"/>
      <c r="B15" s="23" t="s">
        <v>39</v>
      </c>
      <c r="C15" s="45"/>
      <c r="D15" s="115">
        <v>12121.99</v>
      </c>
      <c r="E15" s="115">
        <v>10832.69</v>
      </c>
      <c r="F15" s="115">
        <v>10040</v>
      </c>
      <c r="G15" s="115">
        <v>10040</v>
      </c>
      <c r="H15" s="115">
        <v>10200</v>
      </c>
      <c r="I15" s="115">
        <v>10200</v>
      </c>
      <c r="J15" s="115">
        <v>10200</v>
      </c>
    </row>
    <row r="16" spans="1:10" ht="36" customHeight="1">
      <c r="A16" s="166"/>
      <c r="B16" s="23" t="s">
        <v>131</v>
      </c>
      <c r="C16" s="45"/>
      <c r="D16" s="116">
        <v>62.31</v>
      </c>
      <c r="E16" s="116">
        <v>16.32</v>
      </c>
      <c r="F16" s="116">
        <v>28.02</v>
      </c>
      <c r="G16" s="116">
        <v>28.02</v>
      </c>
      <c r="H16" s="116"/>
      <c r="I16" s="116"/>
      <c r="J16" s="116"/>
    </row>
    <row r="17" spans="1:10" ht="39.75" customHeight="1">
      <c r="A17" s="24" t="s">
        <v>33</v>
      </c>
      <c r="B17" s="25" t="s">
        <v>41</v>
      </c>
      <c r="C17" s="41">
        <v>111</v>
      </c>
      <c r="D17" s="117">
        <f aca="true" t="shared" si="0" ref="D17:J17">D18+D19+D20</f>
        <v>332.66999999999996</v>
      </c>
      <c r="E17" s="117">
        <f>E18+E19+E20</f>
        <v>334.6</v>
      </c>
      <c r="F17" s="117">
        <f t="shared" si="0"/>
        <v>346.69</v>
      </c>
      <c r="G17" s="117">
        <f t="shared" si="0"/>
        <v>346.69</v>
      </c>
      <c r="H17" s="117">
        <f t="shared" si="0"/>
        <v>350</v>
      </c>
      <c r="I17" s="117">
        <f t="shared" si="0"/>
        <v>350</v>
      </c>
      <c r="J17" s="117">
        <f t="shared" si="0"/>
        <v>350</v>
      </c>
    </row>
    <row r="18" spans="1:10" ht="18" customHeight="1">
      <c r="A18" s="144" t="s">
        <v>13</v>
      </c>
      <c r="B18" s="21" t="s">
        <v>42</v>
      </c>
      <c r="C18" s="45"/>
      <c r="D18" s="108">
        <v>224.67</v>
      </c>
      <c r="E18" s="108">
        <v>226.6</v>
      </c>
      <c r="F18" s="108">
        <v>238.69</v>
      </c>
      <c r="G18" s="108">
        <v>238.69</v>
      </c>
      <c r="H18" s="108">
        <v>240</v>
      </c>
      <c r="I18" s="108">
        <v>240</v>
      </c>
      <c r="J18" s="108">
        <v>240</v>
      </c>
    </row>
    <row r="19" spans="1:10" ht="18" customHeight="1">
      <c r="A19" s="145"/>
      <c r="B19" s="22" t="s">
        <v>132</v>
      </c>
      <c r="C19" s="45"/>
      <c r="D19" s="108">
        <v>105</v>
      </c>
      <c r="E19" s="108">
        <v>105</v>
      </c>
      <c r="F19" s="108">
        <v>105</v>
      </c>
      <c r="G19" s="108">
        <v>105</v>
      </c>
      <c r="H19" s="108">
        <v>105</v>
      </c>
      <c r="I19" s="108">
        <v>105</v>
      </c>
      <c r="J19" s="108">
        <v>105</v>
      </c>
    </row>
    <row r="20" spans="1:10" ht="18" customHeight="1">
      <c r="A20" s="143"/>
      <c r="B20" s="22" t="s">
        <v>39</v>
      </c>
      <c r="C20" s="45"/>
      <c r="D20" s="108">
        <v>3</v>
      </c>
      <c r="E20" s="108">
        <v>3</v>
      </c>
      <c r="F20" s="108">
        <v>3</v>
      </c>
      <c r="G20" s="108">
        <v>3</v>
      </c>
      <c r="H20" s="108">
        <v>5</v>
      </c>
      <c r="I20" s="108">
        <v>5</v>
      </c>
      <c r="J20" s="108">
        <v>5</v>
      </c>
    </row>
    <row r="21" spans="1:10" ht="36" customHeight="1">
      <c r="A21" s="146"/>
      <c r="B21" s="23" t="s">
        <v>131</v>
      </c>
      <c r="C21" s="45"/>
      <c r="D21" s="108"/>
      <c r="E21" s="108"/>
      <c r="F21" s="108"/>
      <c r="G21" s="108"/>
      <c r="H21" s="108"/>
      <c r="I21" s="108"/>
      <c r="J21" s="108"/>
    </row>
    <row r="22" spans="1:10" ht="39.75" customHeight="1">
      <c r="A22" s="26" t="s">
        <v>43</v>
      </c>
      <c r="B22" s="25" t="s">
        <v>44</v>
      </c>
      <c r="C22" s="41">
        <v>111</v>
      </c>
      <c r="D22" s="117">
        <f aca="true" t="shared" si="1" ref="D22:J22">D23+D24+D25+D26</f>
        <v>2407.58</v>
      </c>
      <c r="E22" s="117">
        <f>E23+E24+E25+E26</f>
        <v>2474.2</v>
      </c>
      <c r="F22" s="117">
        <f t="shared" si="1"/>
        <v>2508.2200000000003</v>
      </c>
      <c r="G22" s="117">
        <f t="shared" si="1"/>
        <v>2508.2200000000003</v>
      </c>
      <c r="H22" s="117">
        <f t="shared" si="1"/>
        <v>2500</v>
      </c>
      <c r="I22" s="117">
        <f t="shared" si="1"/>
        <v>2500</v>
      </c>
      <c r="J22" s="117">
        <f t="shared" si="1"/>
        <v>2500</v>
      </c>
    </row>
    <row r="23" spans="1:10" ht="18" customHeight="1">
      <c r="A23" s="144" t="s">
        <v>13</v>
      </c>
      <c r="B23" s="21" t="s">
        <v>118</v>
      </c>
      <c r="C23" s="45"/>
      <c r="D23" s="108">
        <v>1817.58</v>
      </c>
      <c r="E23" s="108">
        <v>1766.75</v>
      </c>
      <c r="F23" s="108">
        <v>1782.02</v>
      </c>
      <c r="G23" s="108">
        <v>1782.02</v>
      </c>
      <c r="H23" s="108">
        <v>1795</v>
      </c>
      <c r="I23" s="108">
        <v>1795</v>
      </c>
      <c r="J23" s="108">
        <v>1795</v>
      </c>
    </row>
    <row r="24" spans="1:10" ht="18" customHeight="1">
      <c r="A24" s="145"/>
      <c r="B24" s="22" t="s">
        <v>135</v>
      </c>
      <c r="C24" s="45"/>
      <c r="D24" s="108">
        <v>552</v>
      </c>
      <c r="E24" s="108">
        <v>669.45</v>
      </c>
      <c r="F24" s="108">
        <v>688.2</v>
      </c>
      <c r="G24" s="108">
        <v>688.2</v>
      </c>
      <c r="H24" s="108">
        <v>690</v>
      </c>
      <c r="I24" s="108">
        <v>690</v>
      </c>
      <c r="J24" s="108">
        <v>690</v>
      </c>
    </row>
    <row r="25" spans="1:10" ht="18" customHeight="1">
      <c r="A25" s="143"/>
      <c r="B25" s="22" t="s">
        <v>136</v>
      </c>
      <c r="C25" s="45"/>
      <c r="D25" s="108">
        <v>25</v>
      </c>
      <c r="E25" s="108">
        <v>23.43</v>
      </c>
      <c r="F25" s="108">
        <v>23</v>
      </c>
      <c r="G25" s="108">
        <v>23</v>
      </c>
      <c r="H25" s="108"/>
      <c r="I25" s="108"/>
      <c r="J25" s="108"/>
    </row>
    <row r="26" spans="1:10" ht="18" customHeight="1">
      <c r="A26" s="143"/>
      <c r="B26" s="22" t="s">
        <v>137</v>
      </c>
      <c r="C26" s="45"/>
      <c r="D26" s="108">
        <v>13</v>
      </c>
      <c r="E26" s="108">
        <v>14.57</v>
      </c>
      <c r="F26" s="108">
        <v>15</v>
      </c>
      <c r="G26" s="108">
        <v>15</v>
      </c>
      <c r="H26" s="108">
        <v>15</v>
      </c>
      <c r="I26" s="108">
        <v>15</v>
      </c>
      <c r="J26" s="108">
        <v>15</v>
      </c>
    </row>
    <row r="27" spans="1:10" ht="36" customHeight="1">
      <c r="A27" s="146"/>
      <c r="B27" s="23" t="s">
        <v>131</v>
      </c>
      <c r="C27" s="45"/>
      <c r="D27" s="108"/>
      <c r="E27" s="108"/>
      <c r="F27" s="108"/>
      <c r="G27" s="108"/>
      <c r="H27" s="108"/>
      <c r="I27" s="108"/>
      <c r="J27" s="108"/>
    </row>
    <row r="28" spans="1:10" ht="19.5" customHeight="1">
      <c r="A28" s="27" t="s">
        <v>46</v>
      </c>
      <c r="B28" s="28" t="s">
        <v>47</v>
      </c>
      <c r="C28" s="46">
        <v>41</v>
      </c>
      <c r="D28" s="118">
        <f aca="true" t="shared" si="2" ref="D28:J28">D29</f>
        <v>1688.55</v>
      </c>
      <c r="E28" s="118">
        <f>E29</f>
        <v>1764.17</v>
      </c>
      <c r="F28" s="118">
        <f t="shared" si="2"/>
        <v>2270</v>
      </c>
      <c r="G28" s="118">
        <f t="shared" si="2"/>
        <v>2270</v>
      </c>
      <c r="H28" s="118">
        <f t="shared" si="2"/>
        <v>1750</v>
      </c>
      <c r="I28" s="118">
        <f t="shared" si="2"/>
        <v>1750</v>
      </c>
      <c r="J28" s="118">
        <f t="shared" si="2"/>
        <v>1750</v>
      </c>
    </row>
    <row r="29" spans="1:10" ht="18" customHeight="1">
      <c r="A29" s="51" t="s">
        <v>13</v>
      </c>
      <c r="B29" s="23" t="s">
        <v>39</v>
      </c>
      <c r="C29" s="45"/>
      <c r="D29" s="108">
        <v>1688.55</v>
      </c>
      <c r="E29" s="108">
        <v>1764.17</v>
      </c>
      <c r="F29" s="108">
        <v>2270</v>
      </c>
      <c r="G29" s="108">
        <v>2270</v>
      </c>
      <c r="H29" s="108">
        <v>1750</v>
      </c>
      <c r="I29" s="108">
        <v>1750</v>
      </c>
      <c r="J29" s="108">
        <v>1750</v>
      </c>
    </row>
    <row r="30" spans="1:10" ht="39.75" customHeight="1">
      <c r="A30" s="24" t="s">
        <v>48</v>
      </c>
      <c r="B30" s="25" t="s">
        <v>180</v>
      </c>
      <c r="C30" s="41">
        <v>111</v>
      </c>
      <c r="D30" s="119">
        <f>D31</f>
        <v>2592</v>
      </c>
      <c r="E30" s="119">
        <f>E31</f>
        <v>3412.64</v>
      </c>
      <c r="F30" s="119">
        <f>F31</f>
        <v>0</v>
      </c>
      <c r="G30" s="119">
        <f>G31</f>
        <v>0</v>
      </c>
      <c r="H30" s="119">
        <v>0</v>
      </c>
      <c r="I30" s="119">
        <v>0</v>
      </c>
      <c r="J30" s="119">
        <v>0</v>
      </c>
    </row>
    <row r="31" spans="1:10" ht="18" customHeight="1">
      <c r="A31" s="51" t="s">
        <v>13</v>
      </c>
      <c r="B31" s="23" t="s">
        <v>169</v>
      </c>
      <c r="C31" s="45"/>
      <c r="D31" s="108">
        <v>2592</v>
      </c>
      <c r="E31" s="108">
        <v>3412.64</v>
      </c>
      <c r="F31" s="108"/>
      <c r="G31" s="108"/>
      <c r="H31" s="108"/>
      <c r="I31" s="108"/>
      <c r="J31" s="108"/>
    </row>
    <row r="32" spans="1:10" ht="39.75" customHeight="1">
      <c r="A32" s="24" t="s">
        <v>48</v>
      </c>
      <c r="B32" s="25" t="s">
        <v>168</v>
      </c>
      <c r="C32" s="41">
        <v>111</v>
      </c>
      <c r="D32" s="117">
        <f>D34</f>
        <v>719.5</v>
      </c>
      <c r="E32" s="117">
        <v>0</v>
      </c>
      <c r="F32" s="117">
        <f>F34</f>
        <v>417.48</v>
      </c>
      <c r="G32" s="117">
        <f>G34</f>
        <v>417.48</v>
      </c>
      <c r="H32" s="117">
        <v>0</v>
      </c>
      <c r="I32" s="117">
        <v>0</v>
      </c>
      <c r="J32" s="117">
        <v>0</v>
      </c>
    </row>
    <row r="33" spans="1:10" s="30" customFormat="1" ht="18" customHeight="1">
      <c r="A33" s="168" t="s">
        <v>13</v>
      </c>
      <c r="B33" s="29" t="s">
        <v>39</v>
      </c>
      <c r="C33" s="47"/>
      <c r="D33" s="120"/>
      <c r="E33" s="120"/>
      <c r="F33" s="120"/>
      <c r="G33" s="120"/>
      <c r="H33" s="120"/>
      <c r="I33" s="120"/>
      <c r="J33" s="120"/>
    </row>
    <row r="34" spans="1:10" ht="18" customHeight="1">
      <c r="A34" s="141"/>
      <c r="B34" s="21" t="s">
        <v>138</v>
      </c>
      <c r="C34" s="45"/>
      <c r="D34" s="108">
        <v>719.5</v>
      </c>
      <c r="E34" s="108"/>
      <c r="F34" s="108">
        <v>417.48</v>
      </c>
      <c r="G34" s="108">
        <v>417.48</v>
      </c>
      <c r="H34" s="108"/>
      <c r="I34" s="108"/>
      <c r="J34" s="108"/>
    </row>
    <row r="35" spans="1:10" ht="19.5" customHeight="1">
      <c r="A35" s="27" t="s">
        <v>49</v>
      </c>
      <c r="B35" s="28" t="s">
        <v>50</v>
      </c>
      <c r="C35" s="46">
        <v>41</v>
      </c>
      <c r="D35" s="118">
        <f aca="true" t="shared" si="3" ref="D35:J35">D36</f>
        <v>9312.91</v>
      </c>
      <c r="E35" s="118">
        <f>E36</f>
        <v>8661.77</v>
      </c>
      <c r="F35" s="118">
        <f t="shared" si="3"/>
        <v>7443</v>
      </c>
      <c r="G35" s="118">
        <f t="shared" si="3"/>
        <v>7443</v>
      </c>
      <c r="H35" s="118">
        <f t="shared" si="3"/>
        <v>6100</v>
      </c>
      <c r="I35" s="118">
        <f t="shared" si="3"/>
        <v>5300</v>
      </c>
      <c r="J35" s="118">
        <f t="shared" si="3"/>
        <v>4500</v>
      </c>
    </row>
    <row r="36" spans="1:10" s="30" customFormat="1" ht="18" customHeight="1">
      <c r="A36" s="51" t="s">
        <v>13</v>
      </c>
      <c r="B36" s="23" t="s">
        <v>139</v>
      </c>
      <c r="C36" s="45"/>
      <c r="D36" s="115">
        <v>9312.91</v>
      </c>
      <c r="E36" s="115">
        <v>8661.77</v>
      </c>
      <c r="F36" s="115">
        <v>7443</v>
      </c>
      <c r="G36" s="115">
        <v>7443</v>
      </c>
      <c r="H36" s="115">
        <v>6100</v>
      </c>
      <c r="I36" s="115">
        <v>5300</v>
      </c>
      <c r="J36" s="115">
        <v>4500</v>
      </c>
    </row>
    <row r="37" spans="1:10" ht="18" customHeight="1">
      <c r="A37" s="74" t="s">
        <v>176</v>
      </c>
      <c r="B37" s="75" t="s">
        <v>177</v>
      </c>
      <c r="C37" s="76" t="s">
        <v>178</v>
      </c>
      <c r="D37" s="119">
        <f>D38+D39+D40+D41</f>
        <v>5938.090000000001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</row>
    <row r="38" spans="1:10" s="30" customFormat="1" ht="18" customHeight="1">
      <c r="A38" s="147" t="s">
        <v>13</v>
      </c>
      <c r="B38" s="23" t="s">
        <v>42</v>
      </c>
      <c r="C38" s="45"/>
      <c r="D38" s="115">
        <v>811.16</v>
      </c>
      <c r="E38" s="115"/>
      <c r="F38" s="115"/>
      <c r="G38" s="115"/>
      <c r="H38" s="115"/>
      <c r="I38" s="115"/>
      <c r="J38" s="115"/>
    </row>
    <row r="39" spans="1:10" s="30" customFormat="1" ht="18" customHeight="1">
      <c r="A39" s="148"/>
      <c r="B39" s="22" t="s">
        <v>132</v>
      </c>
      <c r="C39" s="45"/>
      <c r="D39" s="115">
        <v>98.69</v>
      </c>
      <c r="E39" s="115"/>
      <c r="F39" s="115"/>
      <c r="G39" s="115"/>
      <c r="H39" s="115"/>
      <c r="I39" s="115"/>
      <c r="J39" s="115"/>
    </row>
    <row r="40" spans="1:10" s="30" customFormat="1" ht="18" customHeight="1">
      <c r="A40" s="148"/>
      <c r="B40" s="23" t="s">
        <v>37</v>
      </c>
      <c r="C40" s="45"/>
      <c r="D40" s="115">
        <v>4201.6</v>
      </c>
      <c r="E40" s="115"/>
      <c r="F40" s="115"/>
      <c r="G40" s="115"/>
      <c r="H40" s="115"/>
      <c r="I40" s="115"/>
      <c r="J40" s="115"/>
    </row>
    <row r="41" spans="1:10" s="30" customFormat="1" ht="18" customHeight="1">
      <c r="A41" s="153"/>
      <c r="B41" s="23" t="s">
        <v>39</v>
      </c>
      <c r="C41" s="45"/>
      <c r="D41" s="115">
        <v>826.64</v>
      </c>
      <c r="E41" s="115"/>
      <c r="F41" s="115"/>
      <c r="G41" s="115"/>
      <c r="H41" s="115"/>
      <c r="I41" s="115"/>
      <c r="J41" s="115"/>
    </row>
    <row r="42" spans="1:10" ht="19.5" customHeight="1">
      <c r="A42" s="27" t="s">
        <v>51</v>
      </c>
      <c r="B42" s="28" t="s">
        <v>52</v>
      </c>
      <c r="C42" s="46" t="s">
        <v>198</v>
      </c>
      <c r="D42" s="118">
        <f>D43+D44+D45+D46+D47</f>
        <v>4038.5299999999997</v>
      </c>
      <c r="E42" s="118">
        <f aca="true" t="shared" si="4" ref="E42:J42">E43+E44+E45+E47</f>
        <v>5355.900000000001</v>
      </c>
      <c r="F42" s="118">
        <f>F43+F44+F45+F47+F46</f>
        <v>10104.9</v>
      </c>
      <c r="G42" s="118">
        <f>G43+G44+G45+G47+G46</f>
        <v>10104.9</v>
      </c>
      <c r="H42" s="118">
        <f t="shared" si="4"/>
        <v>6300</v>
      </c>
      <c r="I42" s="118">
        <f t="shared" si="4"/>
        <v>6300</v>
      </c>
      <c r="J42" s="118">
        <f t="shared" si="4"/>
        <v>6300</v>
      </c>
    </row>
    <row r="43" spans="1:10" ht="18" customHeight="1">
      <c r="A43" s="167" t="s">
        <v>13</v>
      </c>
      <c r="B43" s="23" t="s">
        <v>36</v>
      </c>
      <c r="C43" s="45"/>
      <c r="D43" s="108">
        <v>919.38</v>
      </c>
      <c r="E43" s="108">
        <v>1311.14</v>
      </c>
      <c r="F43" s="108">
        <v>2278</v>
      </c>
      <c r="G43" s="108">
        <v>2278</v>
      </c>
      <c r="H43" s="108">
        <v>4000</v>
      </c>
      <c r="I43" s="108">
        <v>4000</v>
      </c>
      <c r="J43" s="108">
        <v>4000</v>
      </c>
    </row>
    <row r="44" spans="1:10" ht="18" customHeight="1">
      <c r="A44" s="167"/>
      <c r="B44" s="21" t="s">
        <v>37</v>
      </c>
      <c r="C44" s="45"/>
      <c r="D44" s="108">
        <v>1966.72</v>
      </c>
      <c r="E44" s="108">
        <v>2679.17</v>
      </c>
      <c r="F44" s="108">
        <v>5816.86</v>
      </c>
      <c r="G44" s="108">
        <v>5816.86</v>
      </c>
      <c r="H44" s="108">
        <v>500</v>
      </c>
      <c r="I44" s="108">
        <v>500</v>
      </c>
      <c r="J44" s="108">
        <v>500</v>
      </c>
    </row>
    <row r="45" spans="1:10" ht="18" customHeight="1">
      <c r="A45" s="167"/>
      <c r="B45" s="21" t="s">
        <v>141</v>
      </c>
      <c r="C45" s="45"/>
      <c r="D45" s="108">
        <v>43.04</v>
      </c>
      <c r="E45" s="108">
        <v>608.59</v>
      </c>
      <c r="F45" s="108">
        <v>983.14</v>
      </c>
      <c r="G45" s="108">
        <v>983.14</v>
      </c>
      <c r="H45" s="108">
        <v>1000</v>
      </c>
      <c r="I45" s="108">
        <v>1000</v>
      </c>
      <c r="J45" s="108">
        <v>1000</v>
      </c>
    </row>
    <row r="46" spans="1:10" ht="18" customHeight="1">
      <c r="A46" s="167"/>
      <c r="B46" s="23" t="s">
        <v>140</v>
      </c>
      <c r="C46" s="45"/>
      <c r="D46" s="108">
        <v>94.96</v>
      </c>
      <c r="E46" s="108"/>
      <c r="F46" s="108">
        <v>26.9</v>
      </c>
      <c r="G46" s="108">
        <v>26.9</v>
      </c>
      <c r="H46" s="108"/>
      <c r="I46" s="108"/>
      <c r="J46" s="108"/>
    </row>
    <row r="47" spans="1:10" s="30" customFormat="1" ht="18" customHeight="1">
      <c r="A47" s="167"/>
      <c r="B47" s="23" t="s">
        <v>137</v>
      </c>
      <c r="C47" s="45"/>
      <c r="D47" s="115">
        <v>1014.43</v>
      </c>
      <c r="E47" s="115">
        <v>757</v>
      </c>
      <c r="F47" s="115">
        <v>1000</v>
      </c>
      <c r="G47" s="115">
        <v>1000</v>
      </c>
      <c r="H47" s="115">
        <v>800</v>
      </c>
      <c r="I47" s="115">
        <v>800</v>
      </c>
      <c r="J47" s="115">
        <v>800</v>
      </c>
    </row>
    <row r="48" spans="1:10" s="30" customFormat="1" ht="18" customHeight="1">
      <c r="A48" s="27" t="s">
        <v>99</v>
      </c>
      <c r="B48" s="28" t="s">
        <v>100</v>
      </c>
      <c r="C48" s="46">
        <v>41</v>
      </c>
      <c r="D48" s="118">
        <f aca="true" t="shared" si="5" ref="D48:J48">D49</f>
        <v>462</v>
      </c>
      <c r="E48" s="118">
        <f>E49</f>
        <v>60</v>
      </c>
      <c r="F48" s="118">
        <f t="shared" si="5"/>
        <v>436</v>
      </c>
      <c r="G48" s="118">
        <f t="shared" si="5"/>
        <v>436</v>
      </c>
      <c r="H48" s="118">
        <f t="shared" si="5"/>
        <v>500</v>
      </c>
      <c r="I48" s="118">
        <f t="shared" si="5"/>
        <v>500</v>
      </c>
      <c r="J48" s="118">
        <f t="shared" si="5"/>
        <v>500</v>
      </c>
    </row>
    <row r="49" spans="1:10" s="30" customFormat="1" ht="18" customHeight="1">
      <c r="A49" s="137" t="s">
        <v>13</v>
      </c>
      <c r="B49" s="23" t="s">
        <v>38</v>
      </c>
      <c r="C49" s="45"/>
      <c r="D49" s="115">
        <v>462</v>
      </c>
      <c r="E49" s="115">
        <v>60</v>
      </c>
      <c r="F49" s="115">
        <v>436</v>
      </c>
      <c r="G49" s="115">
        <v>436</v>
      </c>
      <c r="H49" s="115">
        <v>500</v>
      </c>
      <c r="I49" s="115">
        <v>500</v>
      </c>
      <c r="J49" s="115">
        <v>500</v>
      </c>
    </row>
    <row r="50" spans="1:10" ht="19.5" customHeight="1">
      <c r="A50" s="27" t="s">
        <v>53</v>
      </c>
      <c r="B50" s="28" t="s">
        <v>54</v>
      </c>
      <c r="C50" s="46" t="s">
        <v>55</v>
      </c>
      <c r="D50" s="118">
        <f>D52+D53+D54</f>
        <v>380</v>
      </c>
      <c r="E50" s="118">
        <f>E52+E53+E54</f>
        <v>1806.95</v>
      </c>
      <c r="F50" s="118">
        <f>F52+F53+F54+F51</f>
        <v>24182</v>
      </c>
      <c r="G50" s="118">
        <f>G52+G53+G54+G51</f>
        <v>24182</v>
      </c>
      <c r="H50" s="118">
        <f>H51+H53</f>
        <v>1</v>
      </c>
      <c r="I50" s="118">
        <f>I51+I53</f>
        <v>1</v>
      </c>
      <c r="J50" s="118">
        <f>J51+J53</f>
        <v>1</v>
      </c>
    </row>
    <row r="51" spans="1:10" ht="18" customHeight="1">
      <c r="A51" s="149" t="s">
        <v>13</v>
      </c>
      <c r="B51" s="31" t="s">
        <v>37</v>
      </c>
      <c r="C51" s="11"/>
      <c r="D51" s="121"/>
      <c r="E51" s="121"/>
      <c r="F51" s="121">
        <v>4440</v>
      </c>
      <c r="G51" s="121">
        <v>4440</v>
      </c>
      <c r="H51" s="121"/>
      <c r="I51" s="121"/>
      <c r="J51" s="121"/>
    </row>
    <row r="52" spans="1:10" ht="18" customHeight="1">
      <c r="A52" s="140"/>
      <c r="B52" s="67" t="s">
        <v>38</v>
      </c>
      <c r="C52" s="11"/>
      <c r="D52" s="121">
        <v>55</v>
      </c>
      <c r="E52" s="121">
        <v>235</v>
      </c>
      <c r="F52" s="121">
        <v>18998</v>
      </c>
      <c r="G52" s="121">
        <v>18998</v>
      </c>
      <c r="H52" s="121"/>
      <c r="I52" s="121"/>
      <c r="J52" s="121"/>
    </row>
    <row r="53" spans="1:10" ht="18" customHeight="1">
      <c r="A53" s="140"/>
      <c r="B53" s="31" t="s">
        <v>56</v>
      </c>
      <c r="C53" s="48"/>
      <c r="D53" s="108">
        <v>1</v>
      </c>
      <c r="E53" s="108">
        <v>1</v>
      </c>
      <c r="F53" s="108">
        <v>744</v>
      </c>
      <c r="G53" s="108">
        <v>744</v>
      </c>
      <c r="H53" s="108">
        <v>1</v>
      </c>
      <c r="I53" s="108">
        <v>1</v>
      </c>
      <c r="J53" s="108">
        <v>1</v>
      </c>
    </row>
    <row r="54" spans="1:10" s="30" customFormat="1" ht="18" customHeight="1">
      <c r="A54" s="141"/>
      <c r="B54" s="23" t="s">
        <v>39</v>
      </c>
      <c r="C54" s="45"/>
      <c r="D54" s="115">
        <v>324</v>
      </c>
      <c r="E54" s="115">
        <v>1570.95</v>
      </c>
      <c r="F54" s="115"/>
      <c r="G54" s="115"/>
      <c r="H54" s="115"/>
      <c r="I54" s="115"/>
      <c r="J54" s="115"/>
    </row>
    <row r="55" spans="1:10" s="30" customFormat="1" ht="18" customHeight="1">
      <c r="A55" s="27" t="s">
        <v>227</v>
      </c>
      <c r="B55" s="28" t="s">
        <v>228</v>
      </c>
      <c r="C55" s="46" t="s">
        <v>230</v>
      </c>
      <c r="D55" s="118">
        <f aca="true" t="shared" si="6" ref="D55:J55">D56</f>
        <v>0</v>
      </c>
      <c r="E55" s="118">
        <f>E56</f>
        <v>0</v>
      </c>
      <c r="F55" s="118">
        <f>F56+F57</f>
        <v>1700</v>
      </c>
      <c r="G55" s="118">
        <f>G56+G57</f>
        <v>1700</v>
      </c>
      <c r="H55" s="118">
        <f t="shared" si="6"/>
        <v>0</v>
      </c>
      <c r="I55" s="118">
        <f t="shared" si="6"/>
        <v>0</v>
      </c>
      <c r="J55" s="118">
        <f t="shared" si="6"/>
        <v>0</v>
      </c>
    </row>
    <row r="56" spans="1:10" s="30" customFormat="1" ht="18" customHeight="1">
      <c r="A56" s="147" t="s">
        <v>13</v>
      </c>
      <c r="B56" s="23" t="s">
        <v>37</v>
      </c>
      <c r="C56" s="45"/>
      <c r="D56" s="115"/>
      <c r="E56" s="115"/>
      <c r="F56" s="115">
        <v>1500</v>
      </c>
      <c r="G56" s="115">
        <v>1500</v>
      </c>
      <c r="H56" s="115"/>
      <c r="I56" s="115"/>
      <c r="J56" s="115"/>
    </row>
    <row r="57" spans="1:10" s="30" customFormat="1" ht="18" customHeight="1">
      <c r="A57" s="141"/>
      <c r="B57" s="23" t="s">
        <v>39</v>
      </c>
      <c r="C57" s="45"/>
      <c r="D57" s="115"/>
      <c r="E57" s="115"/>
      <c r="F57" s="115">
        <v>200</v>
      </c>
      <c r="G57" s="115">
        <v>200</v>
      </c>
      <c r="H57" s="115"/>
      <c r="I57" s="115"/>
      <c r="J57" s="115"/>
    </row>
    <row r="58" spans="1:10" ht="19.5" customHeight="1">
      <c r="A58" s="27" t="s">
        <v>57</v>
      </c>
      <c r="B58" s="28" t="s">
        <v>58</v>
      </c>
      <c r="C58" s="46" t="s">
        <v>55</v>
      </c>
      <c r="D58" s="118">
        <f>D59+D60+D61+D62+D63</f>
        <v>28354.559999999998</v>
      </c>
      <c r="E58" s="118">
        <f>E59+E60+E61+E62+E63</f>
        <v>29350.32</v>
      </c>
      <c r="F58" s="118">
        <f>F59+F60+F61+F63+F64</f>
        <v>30644.45</v>
      </c>
      <c r="G58" s="118">
        <f>G59+G60+G61+G63+G64</f>
        <v>30644.45</v>
      </c>
      <c r="H58" s="118">
        <f>H59+H60+H61+H63</f>
        <v>33937</v>
      </c>
      <c r="I58" s="118">
        <f>I59+I60+I61+I63</f>
        <v>33937</v>
      </c>
      <c r="J58" s="118">
        <f>J59+J60+J61+J63</f>
        <v>33937</v>
      </c>
    </row>
    <row r="59" spans="1:10" ht="18" customHeight="1">
      <c r="A59" s="144" t="s">
        <v>13</v>
      </c>
      <c r="B59" s="23" t="s">
        <v>118</v>
      </c>
      <c r="C59" s="45"/>
      <c r="D59" s="108">
        <v>3441.68</v>
      </c>
      <c r="E59" s="108">
        <v>2791.45</v>
      </c>
      <c r="F59" s="108">
        <v>2992.36</v>
      </c>
      <c r="G59" s="108">
        <v>2992.36</v>
      </c>
      <c r="H59" s="108"/>
      <c r="I59" s="108"/>
      <c r="J59" s="108"/>
    </row>
    <row r="60" spans="1:10" ht="18" customHeight="1">
      <c r="A60" s="145"/>
      <c r="B60" s="22" t="s">
        <v>132</v>
      </c>
      <c r="C60" s="45"/>
      <c r="D60" s="108">
        <v>1152.55</v>
      </c>
      <c r="E60" s="108">
        <v>975.32</v>
      </c>
      <c r="F60" s="108">
        <v>1022.18</v>
      </c>
      <c r="G60" s="108">
        <v>1022.18</v>
      </c>
      <c r="H60" s="108"/>
      <c r="I60" s="108"/>
      <c r="J60" s="108"/>
    </row>
    <row r="61" spans="1:10" ht="18" customHeight="1">
      <c r="A61" s="145"/>
      <c r="B61" s="23" t="s">
        <v>37</v>
      </c>
      <c r="C61" s="45"/>
      <c r="D61" s="108">
        <v>859.13</v>
      </c>
      <c r="E61" s="108">
        <v>1850.12</v>
      </c>
      <c r="F61" s="108">
        <v>1000</v>
      </c>
      <c r="G61" s="108">
        <v>1000</v>
      </c>
      <c r="H61" s="108">
        <v>1300</v>
      </c>
      <c r="I61" s="108">
        <v>1300</v>
      </c>
      <c r="J61" s="108">
        <v>1300</v>
      </c>
    </row>
    <row r="62" spans="1:10" ht="18" customHeight="1">
      <c r="A62" s="145"/>
      <c r="B62" s="21" t="s">
        <v>141</v>
      </c>
      <c r="C62" s="45"/>
      <c r="D62" s="108">
        <v>2065.22</v>
      </c>
      <c r="E62" s="108">
        <v>2413.84</v>
      </c>
      <c r="F62" s="108"/>
      <c r="G62" s="108"/>
      <c r="H62" s="108"/>
      <c r="I62" s="108"/>
      <c r="J62" s="108"/>
    </row>
    <row r="63" spans="1:10" ht="18" customHeight="1">
      <c r="A63" s="145"/>
      <c r="B63" s="21" t="s">
        <v>137</v>
      </c>
      <c r="C63" s="45"/>
      <c r="D63" s="108">
        <v>20835.98</v>
      </c>
      <c r="E63" s="108">
        <v>21319.59</v>
      </c>
      <c r="F63" s="108">
        <v>25588.91</v>
      </c>
      <c r="G63" s="108">
        <v>25588.91</v>
      </c>
      <c r="H63" s="108">
        <v>32637</v>
      </c>
      <c r="I63" s="108">
        <v>32637</v>
      </c>
      <c r="J63" s="108">
        <v>32637</v>
      </c>
    </row>
    <row r="64" spans="1:10" ht="36" customHeight="1">
      <c r="A64" s="146"/>
      <c r="B64" s="23" t="s">
        <v>45</v>
      </c>
      <c r="C64" s="45"/>
      <c r="D64" s="108"/>
      <c r="E64" s="108"/>
      <c r="F64" s="108">
        <v>41</v>
      </c>
      <c r="G64" s="108">
        <v>41</v>
      </c>
      <c r="H64" s="108"/>
      <c r="I64" s="108"/>
      <c r="J64" s="108"/>
    </row>
    <row r="65" spans="1:10" ht="39.75" customHeight="1">
      <c r="A65" s="24" t="s">
        <v>59</v>
      </c>
      <c r="B65" s="25" t="s">
        <v>60</v>
      </c>
      <c r="C65" s="41" t="s">
        <v>55</v>
      </c>
      <c r="D65" s="117">
        <f>D70+D71</f>
        <v>4401.23</v>
      </c>
      <c r="E65" s="117">
        <f>E69+E71</f>
        <v>1350.9299999999998</v>
      </c>
      <c r="F65" s="117">
        <f>F69+F71+F66+F67</f>
        <v>4583.65</v>
      </c>
      <c r="G65" s="117">
        <f>G69+G71+G66+G67</f>
        <v>4583.65</v>
      </c>
      <c r="H65" s="117">
        <f>H71</f>
        <v>4600</v>
      </c>
      <c r="I65" s="117">
        <f>I71</f>
        <v>4600</v>
      </c>
      <c r="J65" s="117">
        <f>J71</f>
        <v>4600</v>
      </c>
    </row>
    <row r="66" spans="1:10" ht="18" customHeight="1">
      <c r="A66" s="144" t="s">
        <v>13</v>
      </c>
      <c r="B66" s="21" t="s">
        <v>42</v>
      </c>
      <c r="C66" s="45"/>
      <c r="D66" s="108"/>
      <c r="E66" s="108"/>
      <c r="F66" s="108">
        <v>50</v>
      </c>
      <c r="G66" s="108">
        <v>50</v>
      </c>
      <c r="H66" s="108"/>
      <c r="I66" s="108"/>
      <c r="J66" s="108"/>
    </row>
    <row r="67" spans="1:10" ht="18" customHeight="1">
      <c r="A67" s="145"/>
      <c r="B67" s="22" t="s">
        <v>135</v>
      </c>
      <c r="C67" s="45"/>
      <c r="D67" s="108"/>
      <c r="E67" s="108"/>
      <c r="F67" s="108">
        <v>17.48</v>
      </c>
      <c r="G67" s="108">
        <v>17.48</v>
      </c>
      <c r="H67" s="108"/>
      <c r="I67" s="108"/>
      <c r="J67" s="108"/>
    </row>
    <row r="68" spans="1:10" ht="18" customHeight="1">
      <c r="A68" s="143"/>
      <c r="B68" s="22" t="s">
        <v>133</v>
      </c>
      <c r="C68" s="45"/>
      <c r="D68" s="108"/>
      <c r="E68" s="108"/>
      <c r="F68" s="108"/>
      <c r="G68" s="108"/>
      <c r="H68" s="108"/>
      <c r="I68" s="108"/>
      <c r="J68" s="108"/>
    </row>
    <row r="69" spans="1:10" ht="18" customHeight="1">
      <c r="A69" s="143"/>
      <c r="B69" s="22" t="s">
        <v>37</v>
      </c>
      <c r="C69" s="45"/>
      <c r="D69" s="108"/>
      <c r="E69" s="108">
        <v>208.08</v>
      </c>
      <c r="F69" s="108"/>
      <c r="G69" s="108"/>
      <c r="H69" s="108"/>
      <c r="I69" s="108"/>
      <c r="J69" s="108"/>
    </row>
    <row r="70" spans="1:10" ht="18" customHeight="1">
      <c r="A70" s="143"/>
      <c r="B70" s="22" t="s">
        <v>137</v>
      </c>
      <c r="C70" s="45"/>
      <c r="D70" s="108">
        <v>200</v>
      </c>
      <c r="E70" s="108"/>
      <c r="F70" s="108"/>
      <c r="G70" s="108"/>
      <c r="H70" s="108"/>
      <c r="I70" s="108"/>
      <c r="J70" s="108"/>
    </row>
    <row r="71" spans="1:10" ht="36" customHeight="1">
      <c r="A71" s="146"/>
      <c r="B71" s="23" t="s">
        <v>131</v>
      </c>
      <c r="C71" s="45"/>
      <c r="D71" s="108">
        <v>4201.23</v>
      </c>
      <c r="E71" s="108">
        <v>1142.85</v>
      </c>
      <c r="F71" s="108">
        <v>4516.17</v>
      </c>
      <c r="G71" s="108">
        <v>4516.17</v>
      </c>
      <c r="H71" s="108">
        <v>4600</v>
      </c>
      <c r="I71" s="108">
        <v>4600</v>
      </c>
      <c r="J71" s="108">
        <v>4600</v>
      </c>
    </row>
    <row r="72" spans="1:10" ht="19.5" customHeight="1">
      <c r="A72" s="27" t="s">
        <v>61</v>
      </c>
      <c r="B72" s="28" t="s">
        <v>62</v>
      </c>
      <c r="C72" s="46" t="s">
        <v>113</v>
      </c>
      <c r="D72" s="118">
        <f aca="true" t="shared" si="7" ref="D72:J72">D73+D74+D75</f>
        <v>1569.06</v>
      </c>
      <c r="E72" s="118">
        <f>E73+E74+E75</f>
        <v>1870.48</v>
      </c>
      <c r="F72" s="118">
        <f t="shared" si="7"/>
        <v>1571</v>
      </c>
      <c r="G72" s="118">
        <f t="shared" si="7"/>
        <v>1571</v>
      </c>
      <c r="H72" s="118">
        <f t="shared" si="7"/>
        <v>2000</v>
      </c>
      <c r="I72" s="118">
        <f t="shared" si="7"/>
        <v>2000</v>
      </c>
      <c r="J72" s="118">
        <f t="shared" si="7"/>
        <v>2000</v>
      </c>
    </row>
    <row r="73" spans="1:10" ht="18" customHeight="1">
      <c r="A73" s="154" t="s">
        <v>13</v>
      </c>
      <c r="B73" s="23" t="s">
        <v>133</v>
      </c>
      <c r="C73" s="45"/>
      <c r="D73" s="108">
        <v>303.93</v>
      </c>
      <c r="E73" s="108">
        <v>227.15</v>
      </c>
      <c r="F73" s="108">
        <v>248</v>
      </c>
      <c r="G73" s="108">
        <v>248</v>
      </c>
      <c r="H73" s="108">
        <v>1000</v>
      </c>
      <c r="I73" s="108">
        <v>1000</v>
      </c>
      <c r="J73" s="108">
        <v>1000</v>
      </c>
    </row>
    <row r="74" spans="1:10" ht="18" customHeight="1">
      <c r="A74" s="154"/>
      <c r="B74" s="38" t="s">
        <v>38</v>
      </c>
      <c r="C74" s="45" t="s">
        <v>113</v>
      </c>
      <c r="D74" s="108">
        <v>592</v>
      </c>
      <c r="E74" s="108">
        <v>963.33</v>
      </c>
      <c r="F74" s="108">
        <v>643</v>
      </c>
      <c r="G74" s="108">
        <v>643</v>
      </c>
      <c r="H74" s="108"/>
      <c r="I74" s="108"/>
      <c r="J74" s="108"/>
    </row>
    <row r="75" spans="1:10" ht="18" customHeight="1">
      <c r="A75" s="154"/>
      <c r="B75" s="21" t="s">
        <v>137</v>
      </c>
      <c r="C75" s="45"/>
      <c r="D75" s="108">
        <v>673.13</v>
      </c>
      <c r="E75" s="108">
        <v>680</v>
      </c>
      <c r="F75" s="108">
        <v>680</v>
      </c>
      <c r="G75" s="108">
        <v>680</v>
      </c>
      <c r="H75" s="108">
        <v>1000</v>
      </c>
      <c r="I75" s="108">
        <v>1000</v>
      </c>
      <c r="J75" s="108">
        <v>1000</v>
      </c>
    </row>
    <row r="76" spans="1:10" ht="19.5" customHeight="1">
      <c r="A76" s="27" t="s">
        <v>63</v>
      </c>
      <c r="B76" s="39" t="s">
        <v>64</v>
      </c>
      <c r="C76" s="46" t="s">
        <v>55</v>
      </c>
      <c r="D76" s="118">
        <f>D77+D78+D79+D80+D81+D82+D83</f>
        <v>29748.260000000002</v>
      </c>
      <c r="E76" s="118">
        <f>E77+E78+E79+E80+E81+E82+E83</f>
        <v>30549.22</v>
      </c>
      <c r="F76" s="118">
        <f>F77+F78+F79+F80+F81+F82+F83</f>
        <v>44174.56</v>
      </c>
      <c r="G76" s="118">
        <f>G77+G78+G79+G80+G81+G82+G83</f>
        <v>44174.56</v>
      </c>
      <c r="H76" s="118">
        <f>H77+H78+H79+H80+H81+H82</f>
        <v>56300</v>
      </c>
      <c r="I76" s="118">
        <f>I77+I78+I79+I80+I81+I82</f>
        <v>56300</v>
      </c>
      <c r="J76" s="118">
        <f>J77+J78+J79+J80+J81+J82</f>
        <v>56300</v>
      </c>
    </row>
    <row r="77" spans="1:10" ht="18" customHeight="1">
      <c r="A77" s="147" t="s">
        <v>13</v>
      </c>
      <c r="B77" s="23" t="s">
        <v>42</v>
      </c>
      <c r="C77" s="45"/>
      <c r="D77" s="108">
        <v>17047.43</v>
      </c>
      <c r="E77" s="108">
        <v>16906.83</v>
      </c>
      <c r="F77" s="108">
        <v>26212</v>
      </c>
      <c r="G77" s="108">
        <v>26212</v>
      </c>
      <c r="H77" s="108">
        <v>34000</v>
      </c>
      <c r="I77" s="108">
        <v>34000</v>
      </c>
      <c r="J77" s="108">
        <v>34000</v>
      </c>
    </row>
    <row r="78" spans="1:10" ht="18" customHeight="1">
      <c r="A78" s="148"/>
      <c r="B78" s="22" t="s">
        <v>132</v>
      </c>
      <c r="C78" s="45"/>
      <c r="D78" s="108">
        <v>5278.37</v>
      </c>
      <c r="E78" s="108">
        <v>5599.7</v>
      </c>
      <c r="F78" s="108">
        <v>8744.56</v>
      </c>
      <c r="G78" s="108">
        <v>8744.56</v>
      </c>
      <c r="H78" s="108">
        <v>11460</v>
      </c>
      <c r="I78" s="108">
        <v>11460</v>
      </c>
      <c r="J78" s="108">
        <v>11460</v>
      </c>
    </row>
    <row r="79" spans="1:10" ht="18" customHeight="1">
      <c r="A79" s="148"/>
      <c r="B79" s="23" t="s">
        <v>136</v>
      </c>
      <c r="C79" s="45"/>
      <c r="D79" s="108">
        <v>3076.09</v>
      </c>
      <c r="E79" s="108">
        <v>3330.89</v>
      </c>
      <c r="F79" s="108">
        <v>3800</v>
      </c>
      <c r="G79" s="108">
        <v>3800</v>
      </c>
      <c r="H79" s="108">
        <v>4500</v>
      </c>
      <c r="I79" s="108">
        <v>4500</v>
      </c>
      <c r="J79" s="108">
        <v>4500</v>
      </c>
    </row>
    <row r="80" spans="1:10" ht="18" customHeight="1">
      <c r="A80" s="148"/>
      <c r="B80" s="21" t="s">
        <v>38</v>
      </c>
      <c r="C80" s="45"/>
      <c r="D80" s="108">
        <v>2416.56</v>
      </c>
      <c r="E80" s="108">
        <v>1673.6</v>
      </c>
      <c r="F80" s="108">
        <v>3000</v>
      </c>
      <c r="G80" s="108">
        <v>3000</v>
      </c>
      <c r="H80" s="108">
        <v>3000</v>
      </c>
      <c r="I80" s="108">
        <v>3000</v>
      </c>
      <c r="J80" s="108">
        <v>3000</v>
      </c>
    </row>
    <row r="81" spans="1:10" ht="18" customHeight="1">
      <c r="A81" s="148"/>
      <c r="B81" s="21" t="s">
        <v>56</v>
      </c>
      <c r="C81" s="45"/>
      <c r="D81" s="108">
        <v>100</v>
      </c>
      <c r="E81" s="108">
        <v>240</v>
      </c>
      <c r="F81" s="108">
        <v>240</v>
      </c>
      <c r="G81" s="108">
        <v>240</v>
      </c>
      <c r="H81" s="108">
        <v>240</v>
      </c>
      <c r="I81" s="108">
        <v>240</v>
      </c>
      <c r="J81" s="108">
        <v>240</v>
      </c>
    </row>
    <row r="82" spans="1:10" ht="18" customHeight="1">
      <c r="A82" s="148"/>
      <c r="B82" s="23" t="s">
        <v>39</v>
      </c>
      <c r="C82" s="45"/>
      <c r="D82" s="115">
        <v>1786.17</v>
      </c>
      <c r="E82" s="115">
        <v>2757.2</v>
      </c>
      <c r="F82" s="115">
        <v>2178</v>
      </c>
      <c r="G82" s="115">
        <v>2178</v>
      </c>
      <c r="H82" s="115">
        <v>3100</v>
      </c>
      <c r="I82" s="115">
        <v>3100</v>
      </c>
      <c r="J82" s="115">
        <v>3100</v>
      </c>
    </row>
    <row r="83" spans="1:10" ht="36" customHeight="1">
      <c r="A83" s="141"/>
      <c r="B83" s="23" t="s">
        <v>131</v>
      </c>
      <c r="C83" s="45"/>
      <c r="D83" s="115">
        <v>43.64</v>
      </c>
      <c r="E83" s="115">
        <v>41</v>
      </c>
      <c r="F83" s="115"/>
      <c r="G83" s="115"/>
      <c r="H83" s="115"/>
      <c r="I83" s="115"/>
      <c r="J83" s="115"/>
    </row>
    <row r="84" spans="1:10" ht="19.5" customHeight="1">
      <c r="A84" s="27" t="s">
        <v>65</v>
      </c>
      <c r="B84" s="28" t="s">
        <v>66</v>
      </c>
      <c r="C84" s="46">
        <v>41</v>
      </c>
      <c r="D84" s="118">
        <f aca="true" t="shared" si="8" ref="D84:J84">D85</f>
        <v>92.53</v>
      </c>
      <c r="E84" s="118">
        <f>E85</f>
        <v>82.18</v>
      </c>
      <c r="F84" s="118">
        <f t="shared" si="8"/>
        <v>200</v>
      </c>
      <c r="G84" s="118">
        <f t="shared" si="8"/>
        <v>200</v>
      </c>
      <c r="H84" s="118">
        <f t="shared" si="8"/>
        <v>200</v>
      </c>
      <c r="I84" s="118">
        <f t="shared" si="8"/>
        <v>200</v>
      </c>
      <c r="J84" s="118">
        <f t="shared" si="8"/>
        <v>200</v>
      </c>
    </row>
    <row r="85" spans="1:10" ht="18" customHeight="1">
      <c r="A85" s="20" t="s">
        <v>13</v>
      </c>
      <c r="B85" s="21" t="s">
        <v>36</v>
      </c>
      <c r="C85" s="45"/>
      <c r="D85" s="108">
        <v>92.53</v>
      </c>
      <c r="E85" s="108">
        <v>82.18</v>
      </c>
      <c r="F85" s="108">
        <v>200</v>
      </c>
      <c r="G85" s="108">
        <v>200</v>
      </c>
      <c r="H85" s="108">
        <v>200</v>
      </c>
      <c r="I85" s="108">
        <v>200</v>
      </c>
      <c r="J85" s="108">
        <v>200</v>
      </c>
    </row>
    <row r="86" spans="1:10" ht="19.5" customHeight="1">
      <c r="A86" s="27" t="s">
        <v>67</v>
      </c>
      <c r="B86" s="28" t="s">
        <v>68</v>
      </c>
      <c r="C86" s="46">
        <v>41</v>
      </c>
      <c r="D86" s="118">
        <f>D88+D89+D87</f>
        <v>12728.84</v>
      </c>
      <c r="E86" s="118">
        <f>E88+E89</f>
        <v>12730.52</v>
      </c>
      <c r="F86" s="118">
        <f>F89+F88</f>
        <v>13135</v>
      </c>
      <c r="G86" s="118">
        <f>G89+G88</f>
        <v>13135</v>
      </c>
      <c r="H86" s="118">
        <f>H89</f>
        <v>18700</v>
      </c>
      <c r="I86" s="118">
        <f>I89</f>
        <v>18700</v>
      </c>
      <c r="J86" s="118">
        <f>J89</f>
        <v>18700</v>
      </c>
    </row>
    <row r="87" spans="1:10" ht="19.5" customHeight="1">
      <c r="A87" s="150" t="s">
        <v>13</v>
      </c>
      <c r="B87" s="29" t="s">
        <v>37</v>
      </c>
      <c r="C87" s="16"/>
      <c r="D87" s="122">
        <v>2463.95</v>
      </c>
      <c r="E87" s="122"/>
      <c r="F87" s="122"/>
      <c r="G87" s="122"/>
      <c r="H87" s="122"/>
      <c r="I87" s="122"/>
      <c r="J87" s="122"/>
    </row>
    <row r="88" spans="1:10" ht="18" customHeight="1">
      <c r="A88" s="151"/>
      <c r="B88" s="29" t="s">
        <v>114</v>
      </c>
      <c r="C88" s="16"/>
      <c r="D88" s="122"/>
      <c r="E88" s="122">
        <v>1207.63</v>
      </c>
      <c r="F88" s="122">
        <v>850</v>
      </c>
      <c r="G88" s="122">
        <v>850</v>
      </c>
      <c r="H88" s="122"/>
      <c r="I88" s="122"/>
      <c r="J88" s="122"/>
    </row>
    <row r="89" spans="1:10" ht="18" customHeight="1">
      <c r="A89" s="152"/>
      <c r="B89" s="23" t="s">
        <v>142</v>
      </c>
      <c r="C89" s="45"/>
      <c r="D89" s="108">
        <v>10264.89</v>
      </c>
      <c r="E89" s="108">
        <v>11522.89</v>
      </c>
      <c r="F89" s="108">
        <v>12285</v>
      </c>
      <c r="G89" s="108">
        <v>12285</v>
      </c>
      <c r="H89" s="108">
        <v>18700</v>
      </c>
      <c r="I89" s="108">
        <v>18700</v>
      </c>
      <c r="J89" s="108">
        <v>18700</v>
      </c>
    </row>
    <row r="90" spans="1:10" s="32" customFormat="1" ht="39.75" customHeight="1">
      <c r="A90" s="24" t="s">
        <v>69</v>
      </c>
      <c r="B90" s="25" t="s">
        <v>70</v>
      </c>
      <c r="C90" s="41" t="s">
        <v>55</v>
      </c>
      <c r="D90" s="117">
        <f>D91+D92+D93+D94+D95+D96+D97+D98</f>
        <v>23565.850000000002</v>
      </c>
      <c r="E90" s="117">
        <f aca="true" t="shared" si="9" ref="E90:J90">E91+E92+E93+E94+E95+E96+E97</f>
        <v>21570.75</v>
      </c>
      <c r="F90" s="117">
        <f>F91+F92+F93+F94+F95+F96+F97+F98</f>
        <v>27488.989999999994</v>
      </c>
      <c r="G90" s="117">
        <f>G91+G92+G93+G94+G95+G96+G97+G98</f>
        <v>27488.989999999994</v>
      </c>
      <c r="H90" s="117">
        <f t="shared" si="9"/>
        <v>31185</v>
      </c>
      <c r="I90" s="117">
        <f t="shared" si="9"/>
        <v>31185</v>
      </c>
      <c r="J90" s="117">
        <f t="shared" si="9"/>
        <v>31185</v>
      </c>
    </row>
    <row r="91" spans="1:10" ht="18" customHeight="1">
      <c r="A91" s="144" t="s">
        <v>13</v>
      </c>
      <c r="B91" s="21" t="s">
        <v>42</v>
      </c>
      <c r="C91" s="45"/>
      <c r="D91" s="108">
        <v>9980.32</v>
      </c>
      <c r="E91" s="108">
        <v>12823.5</v>
      </c>
      <c r="F91" s="108">
        <v>13507.88</v>
      </c>
      <c r="G91" s="108">
        <v>13507.88</v>
      </c>
      <c r="H91" s="108">
        <v>16000</v>
      </c>
      <c r="I91" s="108">
        <v>16000</v>
      </c>
      <c r="J91" s="108">
        <v>16000</v>
      </c>
    </row>
    <row r="92" spans="1:10" ht="18" customHeight="1">
      <c r="A92" s="145"/>
      <c r="B92" s="22" t="s">
        <v>132</v>
      </c>
      <c r="C92" s="45"/>
      <c r="D92" s="108">
        <v>3508.73</v>
      </c>
      <c r="E92" s="108">
        <v>4788.16</v>
      </c>
      <c r="F92" s="108">
        <v>5030</v>
      </c>
      <c r="G92" s="108">
        <v>5030</v>
      </c>
      <c r="H92" s="108">
        <v>5885</v>
      </c>
      <c r="I92" s="108">
        <v>5885</v>
      </c>
      <c r="J92" s="108">
        <v>5885</v>
      </c>
    </row>
    <row r="93" spans="1:10" ht="18" customHeight="1">
      <c r="A93" s="145"/>
      <c r="B93" s="23" t="s">
        <v>36</v>
      </c>
      <c r="C93" s="45"/>
      <c r="D93" s="108">
        <v>2889.61</v>
      </c>
      <c r="E93" s="108">
        <v>1135.23</v>
      </c>
      <c r="F93" s="108">
        <v>1328</v>
      </c>
      <c r="G93" s="108">
        <v>1328</v>
      </c>
      <c r="H93" s="108">
        <v>2100</v>
      </c>
      <c r="I93" s="108">
        <v>2100</v>
      </c>
      <c r="J93" s="108">
        <v>2100</v>
      </c>
    </row>
    <row r="94" spans="1:10" ht="18" customHeight="1">
      <c r="A94" s="145"/>
      <c r="B94" s="21" t="s">
        <v>136</v>
      </c>
      <c r="C94" s="45"/>
      <c r="D94" s="108">
        <v>548.9</v>
      </c>
      <c r="E94" s="108">
        <v>1238.24</v>
      </c>
      <c r="F94" s="108">
        <v>1000</v>
      </c>
      <c r="G94" s="108">
        <v>1000</v>
      </c>
      <c r="H94" s="108">
        <v>1200</v>
      </c>
      <c r="I94" s="108">
        <v>1200</v>
      </c>
      <c r="J94" s="108">
        <v>1200</v>
      </c>
    </row>
    <row r="95" spans="1:10" ht="18" customHeight="1">
      <c r="A95" s="145"/>
      <c r="B95" s="23" t="s">
        <v>143</v>
      </c>
      <c r="C95" s="45"/>
      <c r="D95" s="108">
        <v>2378.45</v>
      </c>
      <c r="E95" s="108">
        <v>793.5</v>
      </c>
      <c r="F95" s="108">
        <v>5675.99</v>
      </c>
      <c r="G95" s="108">
        <v>5675.99</v>
      </c>
      <c r="H95" s="108">
        <v>5000</v>
      </c>
      <c r="I95" s="108">
        <v>5000</v>
      </c>
      <c r="J95" s="108">
        <v>5000</v>
      </c>
    </row>
    <row r="96" spans="1:10" ht="18" customHeight="1">
      <c r="A96" s="145"/>
      <c r="B96" s="23" t="s">
        <v>114</v>
      </c>
      <c r="C96" s="45"/>
      <c r="D96" s="108">
        <v>3484.87</v>
      </c>
      <c r="E96" s="108">
        <v>163.94</v>
      </c>
      <c r="F96" s="108">
        <v>100</v>
      </c>
      <c r="G96" s="108">
        <v>100</v>
      </c>
      <c r="H96" s="108">
        <v>100</v>
      </c>
      <c r="I96" s="108">
        <v>100</v>
      </c>
      <c r="J96" s="108">
        <v>100</v>
      </c>
    </row>
    <row r="97" spans="1:10" ht="18" customHeight="1">
      <c r="A97" s="145"/>
      <c r="B97" s="23" t="s">
        <v>39</v>
      </c>
      <c r="C97" s="45"/>
      <c r="D97" s="108">
        <v>637.04</v>
      </c>
      <c r="E97" s="108">
        <v>628.18</v>
      </c>
      <c r="F97" s="108">
        <v>760</v>
      </c>
      <c r="G97" s="108">
        <v>760</v>
      </c>
      <c r="H97" s="108">
        <v>900</v>
      </c>
      <c r="I97" s="108">
        <v>900</v>
      </c>
      <c r="J97" s="108">
        <v>900</v>
      </c>
    </row>
    <row r="98" spans="1:10" ht="36" customHeight="1">
      <c r="A98" s="146"/>
      <c r="B98" s="23" t="s">
        <v>45</v>
      </c>
      <c r="C98" s="45"/>
      <c r="D98" s="108">
        <v>137.93</v>
      </c>
      <c r="E98" s="108"/>
      <c r="F98" s="108">
        <v>87.12</v>
      </c>
      <c r="G98" s="108">
        <v>87.12</v>
      </c>
      <c r="H98" s="108"/>
      <c r="I98" s="108"/>
      <c r="J98" s="108"/>
    </row>
    <row r="99" spans="1:10" ht="19.5" customHeight="1">
      <c r="A99" s="82" t="s">
        <v>187</v>
      </c>
      <c r="B99" s="83" t="s">
        <v>188</v>
      </c>
      <c r="C99" s="76" t="s">
        <v>55</v>
      </c>
      <c r="D99" s="119">
        <v>0</v>
      </c>
      <c r="E99" s="119">
        <f>E100+E101+E102</f>
        <v>26082.37</v>
      </c>
      <c r="F99" s="119">
        <f>F100+F101+F102</f>
        <v>1098.06</v>
      </c>
      <c r="G99" s="119">
        <f>G100+G101+G102</f>
        <v>1098.06</v>
      </c>
      <c r="H99" s="119">
        <f>H100</f>
        <v>100</v>
      </c>
      <c r="I99" s="119">
        <f>I100</f>
        <v>100</v>
      </c>
      <c r="J99" s="119">
        <f>J100</f>
        <v>100</v>
      </c>
    </row>
    <row r="100" spans="1:10" ht="18" customHeight="1">
      <c r="A100" s="142" t="s">
        <v>13</v>
      </c>
      <c r="B100" s="81" t="s">
        <v>37</v>
      </c>
      <c r="C100" s="45"/>
      <c r="D100" s="108"/>
      <c r="E100" s="108">
        <v>3524.37</v>
      </c>
      <c r="F100" s="108">
        <v>1098.06</v>
      </c>
      <c r="G100" s="108">
        <v>1098.06</v>
      </c>
      <c r="H100" s="108">
        <v>100</v>
      </c>
      <c r="I100" s="108">
        <v>100</v>
      </c>
      <c r="J100" s="108">
        <v>100</v>
      </c>
    </row>
    <row r="101" spans="1:10" ht="18" customHeight="1">
      <c r="A101" s="143"/>
      <c r="B101" s="81" t="s">
        <v>141</v>
      </c>
      <c r="C101" s="45"/>
      <c r="D101" s="108"/>
      <c r="E101" s="108">
        <v>55</v>
      </c>
      <c r="F101" s="108"/>
      <c r="G101" s="108"/>
      <c r="H101" s="108"/>
      <c r="I101" s="108"/>
      <c r="J101" s="108"/>
    </row>
    <row r="102" spans="1:10" ht="18" customHeight="1">
      <c r="A102" s="143"/>
      <c r="B102" s="81" t="s">
        <v>39</v>
      </c>
      <c r="C102" s="45"/>
      <c r="D102" s="108"/>
      <c r="E102" s="108">
        <v>22503</v>
      </c>
      <c r="F102" s="108"/>
      <c r="G102" s="108"/>
      <c r="H102" s="108"/>
      <c r="I102" s="108"/>
      <c r="J102" s="108"/>
    </row>
    <row r="103" spans="1:10" ht="19.5" customHeight="1">
      <c r="A103" s="27" t="s">
        <v>71</v>
      </c>
      <c r="B103" s="28" t="s">
        <v>72</v>
      </c>
      <c r="C103" s="46" t="s">
        <v>55</v>
      </c>
      <c r="D103" s="118">
        <f>D104</f>
        <v>453.87</v>
      </c>
      <c r="E103" s="118">
        <f>E104+E105</f>
        <v>611.1</v>
      </c>
      <c r="F103" s="118">
        <f>F104+F105</f>
        <v>608</v>
      </c>
      <c r="G103" s="118">
        <f>G104+G105</f>
        <v>608</v>
      </c>
      <c r="H103" s="118">
        <f>H104</f>
        <v>1500</v>
      </c>
      <c r="I103" s="118">
        <f>I104</f>
        <v>1500</v>
      </c>
      <c r="J103" s="118">
        <f>J104</f>
        <v>1500</v>
      </c>
    </row>
    <row r="104" spans="1:10" ht="18" customHeight="1">
      <c r="A104" s="144" t="s">
        <v>13</v>
      </c>
      <c r="B104" s="23" t="s">
        <v>36</v>
      </c>
      <c r="C104" s="45"/>
      <c r="D104" s="108">
        <v>453.87</v>
      </c>
      <c r="E104" s="108">
        <v>582.6</v>
      </c>
      <c r="F104" s="108">
        <v>608</v>
      </c>
      <c r="G104" s="108">
        <v>608</v>
      </c>
      <c r="H104" s="108">
        <v>1500</v>
      </c>
      <c r="I104" s="108">
        <v>1500</v>
      </c>
      <c r="J104" s="108">
        <v>1500</v>
      </c>
    </row>
    <row r="105" spans="1:10" ht="18" customHeight="1">
      <c r="A105" s="145"/>
      <c r="B105" s="23" t="s">
        <v>37</v>
      </c>
      <c r="C105" s="45"/>
      <c r="D105" s="108"/>
      <c r="E105" s="108">
        <v>28.5</v>
      </c>
      <c r="F105" s="108"/>
      <c r="G105" s="108"/>
      <c r="H105" s="108"/>
      <c r="I105" s="108"/>
      <c r="J105" s="108"/>
    </row>
    <row r="106" spans="1:10" ht="19.5" customHeight="1">
      <c r="A106" s="27" t="s">
        <v>73</v>
      </c>
      <c r="B106" s="28" t="s">
        <v>74</v>
      </c>
      <c r="C106" s="46" t="s">
        <v>230</v>
      </c>
      <c r="D106" s="118">
        <f>D107+D108+D109</f>
        <v>834.87</v>
      </c>
      <c r="E106" s="118">
        <f>E107+E109</f>
        <v>664.46</v>
      </c>
      <c r="F106" s="118">
        <f>F107+F108+F109</f>
        <v>1410</v>
      </c>
      <c r="G106" s="118">
        <f>G107+G108+G109</f>
        <v>1410</v>
      </c>
      <c r="H106" s="118">
        <f>H107+H108+H109</f>
        <v>1700</v>
      </c>
      <c r="I106" s="118">
        <f>I107+I108+I109</f>
        <v>1700</v>
      </c>
      <c r="J106" s="118">
        <f>J107+J108+J109</f>
        <v>1700</v>
      </c>
    </row>
    <row r="107" spans="1:10" ht="18" customHeight="1">
      <c r="A107" s="147" t="s">
        <v>13</v>
      </c>
      <c r="B107" s="23" t="s">
        <v>133</v>
      </c>
      <c r="C107" s="45"/>
      <c r="D107" s="108">
        <v>769.28</v>
      </c>
      <c r="E107" s="108">
        <v>582.46</v>
      </c>
      <c r="F107" s="108">
        <v>610</v>
      </c>
      <c r="G107" s="108">
        <v>610</v>
      </c>
      <c r="H107" s="108">
        <v>1500</v>
      </c>
      <c r="I107" s="108">
        <v>1500</v>
      </c>
      <c r="J107" s="108">
        <v>1500</v>
      </c>
    </row>
    <row r="108" spans="1:10" ht="18" customHeight="1">
      <c r="A108" s="140"/>
      <c r="B108" s="23" t="s">
        <v>136</v>
      </c>
      <c r="C108" s="45"/>
      <c r="D108" s="108">
        <v>5.59</v>
      </c>
      <c r="E108" s="108"/>
      <c r="F108" s="108">
        <v>700</v>
      </c>
      <c r="G108" s="108">
        <v>700</v>
      </c>
      <c r="H108" s="108">
        <v>100</v>
      </c>
      <c r="I108" s="108">
        <v>100</v>
      </c>
      <c r="J108" s="108">
        <v>100</v>
      </c>
    </row>
    <row r="109" spans="1:10" ht="18" customHeight="1">
      <c r="A109" s="141"/>
      <c r="B109" s="21" t="s">
        <v>137</v>
      </c>
      <c r="C109" s="45"/>
      <c r="D109" s="108">
        <v>60</v>
      </c>
      <c r="E109" s="108">
        <v>82</v>
      </c>
      <c r="F109" s="108">
        <v>100</v>
      </c>
      <c r="G109" s="108">
        <v>100</v>
      </c>
      <c r="H109" s="108">
        <v>100</v>
      </c>
      <c r="I109" s="108">
        <v>100</v>
      </c>
      <c r="J109" s="108">
        <v>100</v>
      </c>
    </row>
    <row r="110" spans="1:10" ht="39.75" customHeight="1">
      <c r="A110" s="26" t="s">
        <v>75</v>
      </c>
      <c r="B110" s="25" t="s">
        <v>76</v>
      </c>
      <c r="C110" s="49">
        <v>41</v>
      </c>
      <c r="D110" s="117">
        <f aca="true" t="shared" si="10" ref="D110:J110">D111+D112+D114</f>
        <v>2663.5299999999997</v>
      </c>
      <c r="E110" s="117">
        <f>E111+E112+E113+E114</f>
        <v>2243.83</v>
      </c>
      <c r="F110" s="117">
        <f t="shared" si="10"/>
        <v>2210</v>
      </c>
      <c r="G110" s="117">
        <f t="shared" si="10"/>
        <v>2210</v>
      </c>
      <c r="H110" s="117">
        <f t="shared" si="10"/>
        <v>7700</v>
      </c>
      <c r="I110" s="117">
        <f t="shared" si="10"/>
        <v>7700</v>
      </c>
      <c r="J110" s="117">
        <f t="shared" si="10"/>
        <v>7700</v>
      </c>
    </row>
    <row r="111" spans="1:10" ht="18" customHeight="1">
      <c r="A111" s="144" t="s">
        <v>13</v>
      </c>
      <c r="B111" s="23" t="s">
        <v>133</v>
      </c>
      <c r="C111" s="45"/>
      <c r="D111" s="108">
        <v>1991.5</v>
      </c>
      <c r="E111" s="108">
        <v>1739.42</v>
      </c>
      <c r="F111" s="108">
        <v>1810</v>
      </c>
      <c r="G111" s="108">
        <v>1810</v>
      </c>
      <c r="H111" s="108">
        <v>7500</v>
      </c>
      <c r="I111" s="108">
        <v>7500</v>
      </c>
      <c r="J111" s="108">
        <v>7500</v>
      </c>
    </row>
    <row r="112" spans="1:10" ht="18" customHeight="1">
      <c r="A112" s="144"/>
      <c r="B112" s="23" t="s">
        <v>144</v>
      </c>
      <c r="C112" s="45"/>
      <c r="D112" s="108">
        <v>551.03</v>
      </c>
      <c r="E112" s="108">
        <v>172.41</v>
      </c>
      <c r="F112" s="108">
        <v>300</v>
      </c>
      <c r="G112" s="108">
        <v>300</v>
      </c>
      <c r="H112" s="108">
        <v>100</v>
      </c>
      <c r="I112" s="108">
        <v>100</v>
      </c>
      <c r="J112" s="108">
        <v>100</v>
      </c>
    </row>
    <row r="113" spans="1:10" ht="18" customHeight="1">
      <c r="A113" s="144"/>
      <c r="B113" s="23" t="s">
        <v>38</v>
      </c>
      <c r="C113" s="45"/>
      <c r="D113" s="108"/>
      <c r="E113" s="108">
        <v>245</v>
      </c>
      <c r="F113" s="108"/>
      <c r="G113" s="108"/>
      <c r="H113" s="108"/>
      <c r="I113" s="108"/>
      <c r="J113" s="108"/>
    </row>
    <row r="114" spans="1:10" ht="18" customHeight="1">
      <c r="A114" s="33"/>
      <c r="B114" s="21" t="s">
        <v>137</v>
      </c>
      <c r="C114" s="45"/>
      <c r="D114" s="108">
        <v>121</v>
      </c>
      <c r="E114" s="108">
        <v>87</v>
      </c>
      <c r="F114" s="108">
        <v>100</v>
      </c>
      <c r="G114" s="108">
        <v>100</v>
      </c>
      <c r="H114" s="108">
        <v>100</v>
      </c>
      <c r="I114" s="108">
        <v>100</v>
      </c>
      <c r="J114" s="108">
        <v>100</v>
      </c>
    </row>
    <row r="115" spans="1:10" ht="19.5" customHeight="1">
      <c r="A115" s="27" t="s">
        <v>75</v>
      </c>
      <c r="B115" s="28" t="s">
        <v>77</v>
      </c>
      <c r="C115" s="46" t="s">
        <v>55</v>
      </c>
      <c r="D115" s="118">
        <f>D116+D117+D118+D119+D120</f>
        <v>1435.79</v>
      </c>
      <c r="E115" s="118">
        <f>E116+E117+E118+E120</f>
        <v>2898.56</v>
      </c>
      <c r="F115" s="118">
        <f>F116+F117+F118+F120+F119</f>
        <v>1102</v>
      </c>
      <c r="G115" s="118">
        <f>G116+G117+G118+G120+G119</f>
        <v>1102</v>
      </c>
      <c r="H115" s="118">
        <f>H116+H117+H118+H120</f>
        <v>910</v>
      </c>
      <c r="I115" s="118">
        <f>I116+I117+I118+I120</f>
        <v>910</v>
      </c>
      <c r="J115" s="118">
        <f>J116+J117+J118+J120</f>
        <v>910</v>
      </c>
    </row>
    <row r="116" spans="1:10" ht="18" customHeight="1">
      <c r="A116" s="144" t="s">
        <v>13</v>
      </c>
      <c r="B116" s="21" t="s">
        <v>42</v>
      </c>
      <c r="C116" s="45"/>
      <c r="D116" s="108">
        <v>600</v>
      </c>
      <c r="E116" s="108">
        <v>600</v>
      </c>
      <c r="F116" s="108">
        <v>600</v>
      </c>
      <c r="G116" s="108">
        <v>600</v>
      </c>
      <c r="H116" s="108">
        <v>600</v>
      </c>
      <c r="I116" s="108">
        <v>600</v>
      </c>
      <c r="J116" s="108">
        <v>600</v>
      </c>
    </row>
    <row r="117" spans="1:10" ht="18" customHeight="1">
      <c r="A117" s="145"/>
      <c r="B117" s="22" t="s">
        <v>135</v>
      </c>
      <c r="C117" s="45"/>
      <c r="D117" s="108">
        <v>197.18</v>
      </c>
      <c r="E117" s="108">
        <v>209.56</v>
      </c>
      <c r="F117" s="108">
        <v>210</v>
      </c>
      <c r="G117" s="108">
        <v>210</v>
      </c>
      <c r="H117" s="108">
        <v>210</v>
      </c>
      <c r="I117" s="108">
        <v>210</v>
      </c>
      <c r="J117" s="108">
        <v>210</v>
      </c>
    </row>
    <row r="118" spans="1:10" ht="18" customHeight="1">
      <c r="A118" s="145"/>
      <c r="B118" s="21" t="s">
        <v>136</v>
      </c>
      <c r="C118" s="45"/>
      <c r="D118" s="108">
        <v>17.4</v>
      </c>
      <c r="E118" s="108">
        <v>2012</v>
      </c>
      <c r="F118" s="108">
        <v>15</v>
      </c>
      <c r="G118" s="108">
        <v>15</v>
      </c>
      <c r="H118" s="108">
        <v>20</v>
      </c>
      <c r="I118" s="108">
        <v>20</v>
      </c>
      <c r="J118" s="108">
        <v>20</v>
      </c>
    </row>
    <row r="119" spans="1:10" ht="18" customHeight="1">
      <c r="A119" s="143"/>
      <c r="B119" s="23" t="s">
        <v>114</v>
      </c>
      <c r="C119" s="45"/>
      <c r="D119" s="108">
        <v>555.21</v>
      </c>
      <c r="E119" s="108"/>
      <c r="F119" s="108">
        <v>200</v>
      </c>
      <c r="G119" s="108">
        <v>200</v>
      </c>
      <c r="H119" s="108"/>
      <c r="I119" s="108"/>
      <c r="J119" s="108"/>
    </row>
    <row r="120" spans="1:10" ht="18" customHeight="1">
      <c r="A120" s="146"/>
      <c r="B120" s="21" t="s">
        <v>137</v>
      </c>
      <c r="C120" s="45"/>
      <c r="D120" s="108">
        <v>66</v>
      </c>
      <c r="E120" s="108">
        <v>77</v>
      </c>
      <c r="F120" s="108">
        <v>77</v>
      </c>
      <c r="G120" s="108">
        <v>77</v>
      </c>
      <c r="H120" s="108">
        <v>80</v>
      </c>
      <c r="I120" s="108">
        <v>80</v>
      </c>
      <c r="J120" s="108">
        <v>80</v>
      </c>
    </row>
    <row r="121" spans="1:10" ht="39.75" customHeight="1">
      <c r="A121" s="24" t="s">
        <v>75</v>
      </c>
      <c r="B121" s="25" t="s">
        <v>78</v>
      </c>
      <c r="C121" s="41">
        <v>41</v>
      </c>
      <c r="D121" s="117">
        <f aca="true" t="shared" si="11" ref="D121:J121">D122+D123</f>
        <v>864.66</v>
      </c>
      <c r="E121" s="117">
        <f>E122+E123</f>
        <v>354.96</v>
      </c>
      <c r="F121" s="117">
        <f t="shared" si="11"/>
        <v>1620</v>
      </c>
      <c r="G121" s="117">
        <f t="shared" si="11"/>
        <v>1620</v>
      </c>
      <c r="H121" s="117">
        <f t="shared" si="11"/>
        <v>1120</v>
      </c>
      <c r="I121" s="117">
        <f t="shared" si="11"/>
        <v>1120</v>
      </c>
      <c r="J121" s="117">
        <f t="shared" si="11"/>
        <v>1120</v>
      </c>
    </row>
    <row r="122" spans="1:10" ht="18" customHeight="1">
      <c r="A122" s="140" t="s">
        <v>13</v>
      </c>
      <c r="B122" s="21" t="s">
        <v>38</v>
      </c>
      <c r="C122" s="45"/>
      <c r="D122" s="108">
        <v>748.68</v>
      </c>
      <c r="E122" s="108">
        <v>240.48</v>
      </c>
      <c r="F122" s="108">
        <v>1500</v>
      </c>
      <c r="G122" s="108">
        <v>1500</v>
      </c>
      <c r="H122" s="108">
        <v>1000</v>
      </c>
      <c r="I122" s="108">
        <v>1000</v>
      </c>
      <c r="J122" s="108">
        <v>1000</v>
      </c>
    </row>
    <row r="123" spans="1:10" ht="18" customHeight="1">
      <c r="A123" s="141"/>
      <c r="B123" s="23" t="s">
        <v>137</v>
      </c>
      <c r="C123" s="45"/>
      <c r="D123" s="108">
        <v>115.98</v>
      </c>
      <c r="E123" s="108">
        <v>114.48</v>
      </c>
      <c r="F123" s="108">
        <v>120</v>
      </c>
      <c r="G123" s="108">
        <v>120</v>
      </c>
      <c r="H123" s="108">
        <v>120</v>
      </c>
      <c r="I123" s="108">
        <v>120</v>
      </c>
      <c r="J123" s="108">
        <v>120</v>
      </c>
    </row>
    <row r="124" spans="1:10" ht="39.75" customHeight="1">
      <c r="A124" s="24" t="s">
        <v>75</v>
      </c>
      <c r="B124" s="25" t="s">
        <v>79</v>
      </c>
      <c r="C124" s="49" t="s">
        <v>230</v>
      </c>
      <c r="D124" s="117">
        <f>D125+D126+D127</f>
        <v>2094.7799999999997</v>
      </c>
      <c r="E124" s="117">
        <f>E125</f>
        <v>383.93</v>
      </c>
      <c r="F124" s="117">
        <f>F125+F126</f>
        <v>7900</v>
      </c>
      <c r="G124" s="117">
        <f>G125+G126</f>
        <v>7900</v>
      </c>
      <c r="H124" s="117">
        <f>H125</f>
        <v>2609.33</v>
      </c>
      <c r="I124" s="117">
        <f>I125</f>
        <v>2609.33</v>
      </c>
      <c r="J124" s="117">
        <f>J125</f>
        <v>2609.33</v>
      </c>
    </row>
    <row r="125" spans="1:10" ht="18" customHeight="1">
      <c r="A125" s="156" t="s">
        <v>13</v>
      </c>
      <c r="B125" s="23" t="s">
        <v>37</v>
      </c>
      <c r="C125" s="45"/>
      <c r="D125" s="115">
        <v>244.78</v>
      </c>
      <c r="E125" s="115">
        <v>383.93</v>
      </c>
      <c r="F125" s="115">
        <v>7900</v>
      </c>
      <c r="G125" s="115">
        <v>7900</v>
      </c>
      <c r="H125" s="115">
        <v>2609.33</v>
      </c>
      <c r="I125" s="115">
        <v>2609.33</v>
      </c>
      <c r="J125" s="115">
        <v>2609.33</v>
      </c>
    </row>
    <row r="126" spans="1:10" ht="18" customHeight="1">
      <c r="A126" s="156"/>
      <c r="B126" s="21" t="s">
        <v>38</v>
      </c>
      <c r="C126" s="45"/>
      <c r="D126" s="115">
        <v>1800</v>
      </c>
      <c r="E126" s="115"/>
      <c r="F126" s="115"/>
      <c r="G126" s="115"/>
      <c r="H126" s="115"/>
      <c r="I126" s="115"/>
      <c r="J126" s="115"/>
    </row>
    <row r="127" spans="1:10" ht="18" customHeight="1">
      <c r="A127" s="156"/>
      <c r="B127" s="23" t="s">
        <v>137</v>
      </c>
      <c r="C127" s="45"/>
      <c r="D127" s="115">
        <v>50</v>
      </c>
      <c r="E127" s="115"/>
      <c r="F127" s="115"/>
      <c r="G127" s="115"/>
      <c r="H127" s="115"/>
      <c r="I127" s="115"/>
      <c r="J127" s="115"/>
    </row>
    <row r="128" spans="1:10" ht="39.75" customHeight="1">
      <c r="A128" s="24" t="s">
        <v>75</v>
      </c>
      <c r="B128" s="25" t="s">
        <v>80</v>
      </c>
      <c r="C128" s="41">
        <v>41</v>
      </c>
      <c r="D128" s="117">
        <f>D130</f>
        <v>2467.2</v>
      </c>
      <c r="E128" s="117">
        <f>E129+E130</f>
        <v>529</v>
      </c>
      <c r="F128" s="117">
        <f>F129+F130</f>
        <v>700</v>
      </c>
      <c r="G128" s="117">
        <f>G129+G130</f>
        <v>700</v>
      </c>
      <c r="H128" s="117">
        <f>H130</f>
        <v>1000</v>
      </c>
      <c r="I128" s="117">
        <f>I130</f>
        <v>1000</v>
      </c>
      <c r="J128" s="117">
        <f>J130</f>
        <v>1000</v>
      </c>
    </row>
    <row r="129" spans="1:10" ht="18" customHeight="1">
      <c r="A129" s="162" t="s">
        <v>13</v>
      </c>
      <c r="B129" s="43" t="s">
        <v>169</v>
      </c>
      <c r="C129" s="84"/>
      <c r="D129" s="123"/>
      <c r="E129" s="123">
        <v>29</v>
      </c>
      <c r="F129" s="123"/>
      <c r="G129" s="123"/>
      <c r="H129" s="123"/>
      <c r="I129" s="123"/>
      <c r="J129" s="123"/>
    </row>
    <row r="130" spans="1:10" ht="36" customHeight="1">
      <c r="A130" s="141"/>
      <c r="B130" s="22" t="s">
        <v>40</v>
      </c>
      <c r="C130" s="45"/>
      <c r="D130" s="108">
        <v>2467.2</v>
      </c>
      <c r="E130" s="108">
        <v>500</v>
      </c>
      <c r="F130" s="108">
        <v>700</v>
      </c>
      <c r="G130" s="108">
        <v>700</v>
      </c>
      <c r="H130" s="108">
        <v>1000</v>
      </c>
      <c r="I130" s="108">
        <v>1000</v>
      </c>
      <c r="J130" s="108">
        <v>1000</v>
      </c>
    </row>
    <row r="131" spans="1:10" ht="39.75" customHeight="1">
      <c r="A131" s="24" t="s">
        <v>81</v>
      </c>
      <c r="B131" s="25" t="s">
        <v>82</v>
      </c>
      <c r="C131" s="41">
        <v>41</v>
      </c>
      <c r="D131" s="117">
        <f aca="true" t="shared" si="12" ref="D131:J131">D132</f>
        <v>5406.9</v>
      </c>
      <c r="E131" s="117">
        <f>E132</f>
        <v>2572.29</v>
      </c>
      <c r="F131" s="117">
        <f t="shared" si="12"/>
        <v>3000</v>
      </c>
      <c r="G131" s="117">
        <f t="shared" si="12"/>
        <v>3000</v>
      </c>
      <c r="H131" s="117">
        <f t="shared" si="12"/>
        <v>3000</v>
      </c>
      <c r="I131" s="117">
        <f t="shared" si="12"/>
        <v>3000</v>
      </c>
      <c r="J131" s="117">
        <f t="shared" si="12"/>
        <v>3000</v>
      </c>
    </row>
    <row r="132" spans="1:10" ht="35.25" customHeight="1">
      <c r="A132" s="51" t="s">
        <v>13</v>
      </c>
      <c r="B132" s="23" t="s">
        <v>131</v>
      </c>
      <c r="C132" s="45"/>
      <c r="D132" s="108">
        <v>5406.9</v>
      </c>
      <c r="E132" s="108">
        <v>2572.29</v>
      </c>
      <c r="F132" s="108">
        <v>3000</v>
      </c>
      <c r="G132" s="108">
        <v>3000</v>
      </c>
      <c r="H132" s="108">
        <v>3000</v>
      </c>
      <c r="I132" s="108">
        <v>3000</v>
      </c>
      <c r="J132" s="108">
        <v>3000</v>
      </c>
    </row>
    <row r="133" spans="1:10" ht="39.75" customHeight="1">
      <c r="A133" s="24" t="s">
        <v>81</v>
      </c>
      <c r="B133" s="25" t="s">
        <v>83</v>
      </c>
      <c r="C133" s="41">
        <v>41</v>
      </c>
      <c r="D133" s="117">
        <f>D134+D135+D136+D137</f>
        <v>5074.530000000001</v>
      </c>
      <c r="E133" s="117">
        <f>E134+E135+E136</f>
        <v>2219.3599999999997</v>
      </c>
      <c r="F133" s="117">
        <f>F135+F134+F136+F137</f>
        <v>6267.91</v>
      </c>
      <c r="G133" s="117">
        <f>G135+G134+G136+G137</f>
        <v>6267.91</v>
      </c>
      <c r="H133" s="117">
        <f>H134+H136+H135+H137</f>
        <v>2700</v>
      </c>
      <c r="I133" s="117">
        <f>I134+I136+I135+I137</f>
        <v>2700</v>
      </c>
      <c r="J133" s="117">
        <f>J134+J136+J135+J137</f>
        <v>2700</v>
      </c>
    </row>
    <row r="134" spans="1:10" ht="18" customHeight="1">
      <c r="A134" s="157" t="s">
        <v>13</v>
      </c>
      <c r="B134" s="23" t="s">
        <v>133</v>
      </c>
      <c r="C134" s="45"/>
      <c r="D134" s="108">
        <v>377.38</v>
      </c>
      <c r="E134" s="108">
        <v>312.4</v>
      </c>
      <c r="F134" s="108">
        <v>350</v>
      </c>
      <c r="G134" s="108">
        <v>350</v>
      </c>
      <c r="H134" s="108">
        <v>1500</v>
      </c>
      <c r="I134" s="108">
        <v>1500</v>
      </c>
      <c r="J134" s="108">
        <v>1500</v>
      </c>
    </row>
    <row r="135" spans="1:10" ht="18" customHeight="1">
      <c r="A135" s="157"/>
      <c r="B135" s="21" t="s">
        <v>37</v>
      </c>
      <c r="C135" s="45"/>
      <c r="D135" s="108">
        <v>1102.95</v>
      </c>
      <c r="E135" s="108">
        <v>180.59</v>
      </c>
      <c r="F135" s="108">
        <v>1500</v>
      </c>
      <c r="G135" s="108">
        <v>1500</v>
      </c>
      <c r="H135" s="108">
        <v>100</v>
      </c>
      <c r="I135" s="108">
        <v>100</v>
      </c>
      <c r="J135" s="108">
        <v>100</v>
      </c>
    </row>
    <row r="136" spans="1:10" ht="18" customHeight="1">
      <c r="A136" s="157"/>
      <c r="B136" s="23" t="s">
        <v>114</v>
      </c>
      <c r="C136" s="45"/>
      <c r="D136" s="108">
        <v>45.4</v>
      </c>
      <c r="E136" s="108">
        <v>1726.37</v>
      </c>
      <c r="F136" s="108">
        <v>4313.91</v>
      </c>
      <c r="G136" s="108">
        <v>4313.91</v>
      </c>
      <c r="H136" s="108">
        <v>1000</v>
      </c>
      <c r="I136" s="108">
        <v>1000</v>
      </c>
      <c r="J136" s="108">
        <v>1000</v>
      </c>
    </row>
    <row r="137" spans="1:10" ht="18" customHeight="1">
      <c r="A137" s="157"/>
      <c r="B137" s="21" t="s">
        <v>39</v>
      </c>
      <c r="C137" s="45"/>
      <c r="D137" s="108">
        <v>3548.8</v>
      </c>
      <c r="E137" s="108"/>
      <c r="F137" s="108">
        <v>104</v>
      </c>
      <c r="G137" s="108">
        <v>104</v>
      </c>
      <c r="H137" s="108">
        <v>100</v>
      </c>
      <c r="I137" s="108">
        <v>100</v>
      </c>
      <c r="J137" s="108">
        <v>100</v>
      </c>
    </row>
    <row r="138" spans="1:10" s="32" customFormat="1" ht="39.75" customHeight="1">
      <c r="A138" s="24" t="s">
        <v>84</v>
      </c>
      <c r="B138" s="25" t="s">
        <v>85</v>
      </c>
      <c r="C138" s="41" t="s">
        <v>55</v>
      </c>
      <c r="D138" s="117">
        <f>D139+D140+D141+D142+D144+D145</f>
        <v>39081.86</v>
      </c>
      <c r="E138" s="117">
        <f>E139+E140+E141+E142+E143+E144+E145</f>
        <v>37604.47</v>
      </c>
      <c r="F138" s="117">
        <f>F139+F140+F141+F142+F143+F144+F145</f>
        <v>44030</v>
      </c>
      <c r="G138" s="117">
        <f>G139+G140+G141+G142+G143+G144+G145</f>
        <v>41600</v>
      </c>
      <c r="H138" s="117">
        <f>H139+H140+H141+H142+H143+H144</f>
        <v>50050</v>
      </c>
      <c r="I138" s="117">
        <f>I139+I140+I141+I142+I143+I144</f>
        <v>50050</v>
      </c>
      <c r="J138" s="117">
        <f>J139+J140+J141+J142+J143+J144</f>
        <v>50050</v>
      </c>
    </row>
    <row r="139" spans="1:10" ht="18" customHeight="1">
      <c r="A139" s="144" t="s">
        <v>13</v>
      </c>
      <c r="B139" s="23" t="s">
        <v>42</v>
      </c>
      <c r="C139" s="45"/>
      <c r="D139" s="115">
        <v>24192.13</v>
      </c>
      <c r="E139" s="115">
        <v>24233.86</v>
      </c>
      <c r="F139" s="115">
        <v>26453</v>
      </c>
      <c r="G139" s="115">
        <v>26453</v>
      </c>
      <c r="H139" s="115">
        <v>31400</v>
      </c>
      <c r="I139" s="115">
        <v>31400</v>
      </c>
      <c r="J139" s="115">
        <v>31400</v>
      </c>
    </row>
    <row r="140" spans="1:10" ht="18" customHeight="1">
      <c r="A140" s="145"/>
      <c r="B140" s="22" t="s">
        <v>135</v>
      </c>
      <c r="C140" s="45"/>
      <c r="D140" s="115">
        <v>8568.94</v>
      </c>
      <c r="E140" s="115">
        <v>8193.7</v>
      </c>
      <c r="F140" s="115">
        <v>11560</v>
      </c>
      <c r="G140" s="115">
        <v>9130</v>
      </c>
      <c r="H140" s="115">
        <v>10750</v>
      </c>
      <c r="I140" s="115">
        <v>10750</v>
      </c>
      <c r="J140" s="115">
        <v>10750</v>
      </c>
    </row>
    <row r="141" spans="1:10" ht="18" customHeight="1">
      <c r="A141" s="145"/>
      <c r="B141" s="23" t="s">
        <v>36</v>
      </c>
      <c r="C141" s="45"/>
      <c r="D141" s="115">
        <v>1904.18</v>
      </c>
      <c r="E141" s="115">
        <v>2033.24</v>
      </c>
      <c r="F141" s="115">
        <v>2000</v>
      </c>
      <c r="G141" s="115">
        <v>2000</v>
      </c>
      <c r="H141" s="115">
        <v>5400</v>
      </c>
      <c r="I141" s="115">
        <v>5400</v>
      </c>
      <c r="J141" s="115">
        <v>5400</v>
      </c>
    </row>
    <row r="142" spans="1:10" ht="18" customHeight="1">
      <c r="A142" s="145"/>
      <c r="B142" s="23" t="s">
        <v>136</v>
      </c>
      <c r="C142" s="45"/>
      <c r="D142" s="115">
        <v>1301</v>
      </c>
      <c r="E142" s="115">
        <v>1401.81</v>
      </c>
      <c r="F142" s="115">
        <v>1507</v>
      </c>
      <c r="G142" s="115">
        <v>1507</v>
      </c>
      <c r="H142" s="115">
        <v>600</v>
      </c>
      <c r="I142" s="115">
        <v>600</v>
      </c>
      <c r="J142" s="115">
        <v>600</v>
      </c>
    </row>
    <row r="143" spans="1:10" ht="18" customHeight="1">
      <c r="A143" s="145"/>
      <c r="B143" s="23" t="s">
        <v>38</v>
      </c>
      <c r="C143" s="45"/>
      <c r="D143" s="115"/>
      <c r="E143" s="115">
        <v>184.86</v>
      </c>
      <c r="F143" s="115">
        <v>845</v>
      </c>
      <c r="G143" s="115">
        <v>845</v>
      </c>
      <c r="H143" s="115">
        <v>300</v>
      </c>
      <c r="I143" s="115">
        <v>300</v>
      </c>
      <c r="J143" s="115">
        <v>300</v>
      </c>
    </row>
    <row r="144" spans="1:10" ht="18" customHeight="1">
      <c r="A144" s="145"/>
      <c r="B144" s="23" t="s">
        <v>137</v>
      </c>
      <c r="C144" s="45"/>
      <c r="D144" s="115">
        <v>3013.45</v>
      </c>
      <c r="E144" s="115">
        <v>1499.86</v>
      </c>
      <c r="F144" s="115">
        <v>1373</v>
      </c>
      <c r="G144" s="115">
        <v>1373</v>
      </c>
      <c r="H144" s="115">
        <v>1600</v>
      </c>
      <c r="I144" s="115">
        <v>1600</v>
      </c>
      <c r="J144" s="115">
        <v>1600</v>
      </c>
    </row>
    <row r="145" spans="1:10" ht="36" customHeight="1">
      <c r="A145" s="146"/>
      <c r="B145" s="22" t="s">
        <v>40</v>
      </c>
      <c r="C145" s="45"/>
      <c r="D145" s="115">
        <v>102.16</v>
      </c>
      <c r="E145" s="115">
        <v>57.14</v>
      </c>
      <c r="F145" s="115">
        <v>292</v>
      </c>
      <c r="G145" s="115">
        <v>292</v>
      </c>
      <c r="H145" s="115"/>
      <c r="I145" s="115"/>
      <c r="J145" s="115"/>
    </row>
    <row r="146" spans="1:10" ht="39.75" customHeight="1">
      <c r="A146" s="24" t="s">
        <v>86</v>
      </c>
      <c r="B146" s="25" t="s">
        <v>87</v>
      </c>
      <c r="C146" s="85" t="s">
        <v>189</v>
      </c>
      <c r="D146" s="117">
        <f>D147+D148+D149+D150+D151+D153</f>
        <v>16750.42</v>
      </c>
      <c r="E146" s="117">
        <f>E147+E148+E150+E151+E152+E153+E154</f>
        <v>18409.579999999998</v>
      </c>
      <c r="F146" s="117">
        <f>F147+F148+F150+F151+F152+F153+F154</f>
        <v>22663</v>
      </c>
      <c r="G146" s="117">
        <f>G147+G148+G150+G151+G152+G153+G154</f>
        <v>22663</v>
      </c>
      <c r="H146" s="117">
        <f>H147+H148+H150+H151+H152+H153</f>
        <v>27135</v>
      </c>
      <c r="I146" s="117">
        <f>I147+I148+I150+I151+I152+I153</f>
        <v>26535</v>
      </c>
      <c r="J146" s="117">
        <f>J147+J148+J150+J151+J152+J153</f>
        <v>26535</v>
      </c>
    </row>
    <row r="147" spans="1:10" ht="18" customHeight="1">
      <c r="A147" s="144" t="s">
        <v>13</v>
      </c>
      <c r="B147" s="21" t="s">
        <v>118</v>
      </c>
      <c r="C147" s="45"/>
      <c r="D147" s="115">
        <v>8270.5</v>
      </c>
      <c r="E147" s="115">
        <v>8284.84</v>
      </c>
      <c r="F147" s="115">
        <v>11155</v>
      </c>
      <c r="G147" s="115">
        <v>11155</v>
      </c>
      <c r="H147" s="115">
        <v>13000</v>
      </c>
      <c r="I147" s="115">
        <v>13000</v>
      </c>
      <c r="J147" s="115">
        <v>13000</v>
      </c>
    </row>
    <row r="148" spans="1:10" ht="18" customHeight="1">
      <c r="A148" s="145"/>
      <c r="B148" s="22" t="s">
        <v>132</v>
      </c>
      <c r="C148" s="45"/>
      <c r="D148" s="115">
        <v>2932.15</v>
      </c>
      <c r="E148" s="115">
        <v>3101.97</v>
      </c>
      <c r="F148" s="115">
        <v>4125</v>
      </c>
      <c r="G148" s="115">
        <v>4125</v>
      </c>
      <c r="H148" s="115">
        <v>4835</v>
      </c>
      <c r="I148" s="115">
        <v>4835</v>
      </c>
      <c r="J148" s="115">
        <v>4835</v>
      </c>
    </row>
    <row r="149" spans="1:10" ht="18" customHeight="1">
      <c r="A149" s="145"/>
      <c r="B149" s="22" t="s">
        <v>35</v>
      </c>
      <c r="C149" s="45"/>
      <c r="D149" s="115">
        <v>11.72</v>
      </c>
      <c r="E149" s="115"/>
      <c r="F149" s="115"/>
      <c r="G149" s="115"/>
      <c r="H149" s="115"/>
      <c r="I149" s="115"/>
      <c r="J149" s="115"/>
    </row>
    <row r="150" spans="1:10" ht="18" customHeight="1">
      <c r="A150" s="145"/>
      <c r="B150" s="22" t="s">
        <v>36</v>
      </c>
      <c r="C150" s="45"/>
      <c r="D150" s="115">
        <v>1772.68</v>
      </c>
      <c r="E150" s="115">
        <v>1845.89</v>
      </c>
      <c r="F150" s="115">
        <v>1900</v>
      </c>
      <c r="G150" s="115">
        <v>1900</v>
      </c>
      <c r="H150" s="115">
        <v>5200</v>
      </c>
      <c r="I150" s="115">
        <v>5200</v>
      </c>
      <c r="J150" s="115">
        <v>5200</v>
      </c>
    </row>
    <row r="151" spans="1:10" ht="18" customHeight="1">
      <c r="A151" s="145"/>
      <c r="B151" s="21" t="s">
        <v>136</v>
      </c>
      <c r="C151" s="45" t="s">
        <v>190</v>
      </c>
      <c r="D151" s="115">
        <v>2276.47</v>
      </c>
      <c r="E151" s="115">
        <v>2719.74</v>
      </c>
      <c r="F151" s="115">
        <v>3548.5</v>
      </c>
      <c r="G151" s="115">
        <v>3548.5</v>
      </c>
      <c r="H151" s="115">
        <v>2000</v>
      </c>
      <c r="I151" s="115">
        <v>2000</v>
      </c>
      <c r="J151" s="115">
        <v>2000</v>
      </c>
    </row>
    <row r="152" spans="1:10" ht="18" customHeight="1">
      <c r="A152" s="143"/>
      <c r="B152" s="21" t="s">
        <v>38</v>
      </c>
      <c r="C152" s="45"/>
      <c r="D152" s="115"/>
      <c r="E152" s="115">
        <v>556.96</v>
      </c>
      <c r="F152" s="115">
        <v>350</v>
      </c>
      <c r="G152" s="115">
        <v>350</v>
      </c>
      <c r="H152" s="115">
        <v>300</v>
      </c>
      <c r="I152" s="115">
        <v>300</v>
      </c>
      <c r="J152" s="115">
        <v>300</v>
      </c>
    </row>
    <row r="153" spans="1:10" ht="18" customHeight="1">
      <c r="A153" s="143"/>
      <c r="B153" s="23" t="s">
        <v>39</v>
      </c>
      <c r="C153" s="45" t="s">
        <v>191</v>
      </c>
      <c r="D153" s="115">
        <v>1486.9</v>
      </c>
      <c r="E153" s="115">
        <v>1794.73</v>
      </c>
      <c r="F153" s="115">
        <v>1584.5</v>
      </c>
      <c r="G153" s="115">
        <v>1584.5</v>
      </c>
      <c r="H153" s="115">
        <v>1800</v>
      </c>
      <c r="I153" s="115">
        <v>1200</v>
      </c>
      <c r="J153" s="115">
        <v>1200</v>
      </c>
    </row>
    <row r="154" spans="1:10" ht="36" customHeight="1">
      <c r="A154" s="146"/>
      <c r="B154" s="23" t="s">
        <v>40</v>
      </c>
      <c r="C154" s="45"/>
      <c r="D154" s="108"/>
      <c r="E154" s="108">
        <v>105.45</v>
      </c>
      <c r="F154" s="108"/>
      <c r="G154" s="108"/>
      <c r="H154" s="108"/>
      <c r="I154" s="108"/>
      <c r="J154" s="108"/>
    </row>
    <row r="155" spans="1:10" ht="36" customHeight="1">
      <c r="A155" s="24" t="s">
        <v>90</v>
      </c>
      <c r="B155" s="25" t="s">
        <v>91</v>
      </c>
      <c r="C155" s="46" t="s">
        <v>55</v>
      </c>
      <c r="D155" s="118">
        <f>D157</f>
        <v>1731.26</v>
      </c>
      <c r="E155" s="118">
        <f aca="true" t="shared" si="13" ref="E155:J155">E156+E157</f>
        <v>1604.78</v>
      </c>
      <c r="F155" s="118">
        <f t="shared" si="13"/>
        <v>2110</v>
      </c>
      <c r="G155" s="118">
        <f t="shared" si="13"/>
        <v>2110</v>
      </c>
      <c r="H155" s="118">
        <f t="shared" si="13"/>
        <v>2300</v>
      </c>
      <c r="I155" s="118">
        <f t="shared" si="13"/>
        <v>2300</v>
      </c>
      <c r="J155" s="118">
        <f t="shared" si="13"/>
        <v>2300</v>
      </c>
    </row>
    <row r="156" spans="1:10" ht="18" customHeight="1">
      <c r="A156" s="162" t="s">
        <v>13</v>
      </c>
      <c r="B156" s="34" t="s">
        <v>39</v>
      </c>
      <c r="C156" s="45"/>
      <c r="D156" s="108"/>
      <c r="E156" s="108">
        <v>175</v>
      </c>
      <c r="F156" s="108">
        <v>310</v>
      </c>
      <c r="G156" s="108">
        <v>310</v>
      </c>
      <c r="H156" s="108">
        <v>300</v>
      </c>
      <c r="I156" s="108">
        <v>300</v>
      </c>
      <c r="J156" s="108">
        <v>300</v>
      </c>
    </row>
    <row r="157" spans="1:10" ht="36" customHeight="1">
      <c r="A157" s="141"/>
      <c r="B157" s="23" t="s">
        <v>131</v>
      </c>
      <c r="C157" s="45"/>
      <c r="D157" s="108">
        <v>1731.26</v>
      </c>
      <c r="E157" s="108">
        <v>1429.78</v>
      </c>
      <c r="F157" s="108">
        <v>1800</v>
      </c>
      <c r="G157" s="108">
        <v>1800</v>
      </c>
      <c r="H157" s="108">
        <v>2000</v>
      </c>
      <c r="I157" s="108">
        <v>2000</v>
      </c>
      <c r="J157" s="108">
        <v>2000</v>
      </c>
    </row>
    <row r="158" spans="1:10" ht="36" customHeight="1">
      <c r="A158" s="24" t="s">
        <v>88</v>
      </c>
      <c r="B158" s="25" t="s">
        <v>89</v>
      </c>
      <c r="C158" s="41">
        <v>111</v>
      </c>
      <c r="D158" s="117">
        <f>D160</f>
        <v>646.87</v>
      </c>
      <c r="E158" s="117">
        <f>E159</f>
        <v>733.85</v>
      </c>
      <c r="F158" s="117">
        <f>F159</f>
        <v>949.08</v>
      </c>
      <c r="G158" s="117">
        <f>G159</f>
        <v>949.08</v>
      </c>
      <c r="H158" s="117">
        <v>0</v>
      </c>
      <c r="I158" s="117">
        <v>0</v>
      </c>
      <c r="J158" s="117">
        <v>0</v>
      </c>
    </row>
    <row r="159" spans="1:10" ht="36" customHeight="1">
      <c r="A159" s="149" t="s">
        <v>13</v>
      </c>
      <c r="B159" s="34" t="s">
        <v>39</v>
      </c>
      <c r="C159" s="50"/>
      <c r="D159" s="124"/>
      <c r="E159" s="124">
        <v>733.85</v>
      </c>
      <c r="F159" s="124">
        <v>949.08</v>
      </c>
      <c r="G159" s="124">
        <v>949.08</v>
      </c>
      <c r="H159" s="124"/>
      <c r="I159" s="124"/>
      <c r="J159" s="124"/>
    </row>
    <row r="160" spans="1:10" ht="36" customHeight="1">
      <c r="A160" s="141"/>
      <c r="B160" s="23" t="s">
        <v>131</v>
      </c>
      <c r="C160" s="45"/>
      <c r="D160" s="115">
        <v>646.87</v>
      </c>
      <c r="E160" s="115"/>
      <c r="F160" s="115"/>
      <c r="G160" s="115"/>
      <c r="H160" s="115"/>
      <c r="I160" s="115"/>
      <c r="J160" s="115"/>
    </row>
    <row r="161" spans="1:10" ht="36" customHeight="1">
      <c r="A161" s="86">
        <v>1090</v>
      </c>
      <c r="B161" s="75" t="s">
        <v>192</v>
      </c>
      <c r="C161" s="76"/>
      <c r="D161" s="119">
        <v>0</v>
      </c>
      <c r="E161" s="119">
        <f>E162</f>
        <v>95</v>
      </c>
      <c r="F161" s="119">
        <f>F162</f>
        <v>0</v>
      </c>
      <c r="G161" s="119">
        <f>G162</f>
        <v>0</v>
      </c>
      <c r="H161" s="119">
        <v>0</v>
      </c>
      <c r="I161" s="119">
        <v>0</v>
      </c>
      <c r="J161" s="119">
        <v>0</v>
      </c>
    </row>
    <row r="162" spans="1:10" ht="18" customHeight="1">
      <c r="A162" s="66" t="s">
        <v>13</v>
      </c>
      <c r="B162" s="23" t="s">
        <v>39</v>
      </c>
      <c r="C162" s="45"/>
      <c r="D162" s="115"/>
      <c r="E162" s="115">
        <v>95</v>
      </c>
      <c r="F162" s="115"/>
      <c r="G162" s="115"/>
      <c r="H162" s="115"/>
      <c r="I162" s="115"/>
      <c r="J162" s="115"/>
    </row>
    <row r="163" spans="1:10" ht="19.5" customHeight="1">
      <c r="A163" s="158" t="s">
        <v>30</v>
      </c>
      <c r="B163" s="158"/>
      <c r="C163" s="158"/>
      <c r="D163" s="110">
        <f>D155+D146+D138+D133+D131+D128+D124+D121+D115+D110+D106+D103+D90+D86+D84+D76+D72+D65+D58+D50+D48+D42+D37+D35+D32+D30+D28+D22+D17+D6+D158</f>
        <v>339616.0399999999</v>
      </c>
      <c r="E163" s="110">
        <f>E161+E158+E155+E146+E138+E133+E131+E128+E124+E121+E115+E110+E106+E103+E99+E90+E86+E84+E76+E72+E65+E58+E50+E48+E42+E37+E35+E32+E30+E28+E22+E17+E6</f>
        <v>351324.54000000004</v>
      </c>
      <c r="F163" s="110">
        <f>F161+F155+F146+F138+F133+F131+F128+F124+F121+F115+F110+F106+F103+F99+F90+F86+F84+F76+F72+F65+F58+F50+F48+F42+F37+F32+F30+F28+F22+F17+F6+F158+F35+F55</f>
        <v>406945.99</v>
      </c>
      <c r="G163" s="110">
        <f>G161+G155+G146+G138+G133+G131+G128+G124+G121+G115+G110+G106+G103+G99+G90+G86+G84+G76+G72+G65+G58+G50+G48+G42+G37+G32+G30+G28+G22+G17+G6+G158+G35+G55</f>
        <v>404515.99</v>
      </c>
      <c r="H163" s="110">
        <f>H161+H158+H155+H146+H138+H133+H131+H128+H124+H121+H115+H110+H106+H103+H99+H90+H86+H84+H76+H72+H65+H58+H50+H48+H42+H37+H35+H32+H30+H28+H22+H17+H6</f>
        <v>441302.33</v>
      </c>
      <c r="I163" s="110">
        <f>I161+I158+I155+I146+I138+I133+I131+I128+I124+I121+I115+I110+I106+I103+I99+I90+I86+I84+I76+I72+I65+I58+I50+I48+I42+I37+I35+I32+I30+I28+I22+I17+I6</f>
        <v>439902.33</v>
      </c>
      <c r="J163" s="110">
        <f>J161+J158+J155+J146+J138+J133+J131+J128+J124+J121+J115+J110+J106+J103+J99+J90+J86+J84+J76+J72+J65+J58+J50+J48+J42+J37+J35+J32+J30+J28+J22+J17+J6</f>
        <v>439102.33</v>
      </c>
    </row>
    <row r="166" ht="19.5" customHeight="1">
      <c r="A166" s="1" t="s">
        <v>207</v>
      </c>
    </row>
    <row r="168" spans="1:10" ht="19.5" customHeight="1">
      <c r="A168" s="3" t="s">
        <v>0</v>
      </c>
      <c r="B168" s="2" t="s">
        <v>1</v>
      </c>
      <c r="C168" s="2" t="s">
        <v>2</v>
      </c>
      <c r="D168" s="4" t="s">
        <v>182</v>
      </c>
      <c r="E168" s="4" t="s">
        <v>204</v>
      </c>
      <c r="F168" s="4" t="s">
        <v>124</v>
      </c>
      <c r="G168" s="4" t="s">
        <v>205</v>
      </c>
      <c r="H168" s="4" t="s">
        <v>150</v>
      </c>
      <c r="I168" s="4" t="s">
        <v>183</v>
      </c>
      <c r="J168" s="4" t="s">
        <v>206</v>
      </c>
    </row>
    <row r="169" spans="1:10" ht="19.5" customHeight="1">
      <c r="A169" s="72" t="s">
        <v>171</v>
      </c>
      <c r="B169" s="73" t="s">
        <v>172</v>
      </c>
      <c r="C169" s="52" t="s">
        <v>107</v>
      </c>
      <c r="D169" s="125">
        <f>D171+D170</f>
        <v>3298.9</v>
      </c>
      <c r="E169" s="125">
        <v>0</v>
      </c>
      <c r="F169" s="125">
        <v>0</v>
      </c>
      <c r="G169" s="125">
        <v>0</v>
      </c>
      <c r="H169" s="125">
        <v>0</v>
      </c>
      <c r="I169" s="125">
        <v>0</v>
      </c>
      <c r="J169" s="125">
        <v>0</v>
      </c>
    </row>
    <row r="170" spans="1:10" ht="19.5" customHeight="1">
      <c r="A170" s="169" t="s">
        <v>13</v>
      </c>
      <c r="B170" s="78" t="s">
        <v>181</v>
      </c>
      <c r="C170" s="16"/>
      <c r="D170" s="79">
        <v>3138.9</v>
      </c>
      <c r="E170" s="79"/>
      <c r="F170" s="126"/>
      <c r="G170" s="126"/>
      <c r="H170" s="79"/>
      <c r="I170" s="79"/>
      <c r="J170" s="79"/>
    </row>
    <row r="171" spans="1:10" ht="19.5" customHeight="1">
      <c r="A171" s="170"/>
      <c r="B171" s="80" t="s">
        <v>149</v>
      </c>
      <c r="C171" s="16"/>
      <c r="D171" s="79">
        <v>160</v>
      </c>
      <c r="E171" s="79"/>
      <c r="F171" s="126"/>
      <c r="G171" s="126"/>
      <c r="H171" s="79"/>
      <c r="I171" s="79"/>
      <c r="J171" s="79"/>
    </row>
    <row r="172" spans="1:10" ht="19.5" customHeight="1">
      <c r="A172" s="57" t="s">
        <v>51</v>
      </c>
      <c r="B172" s="28" t="s">
        <v>52</v>
      </c>
      <c r="C172" s="71" t="s">
        <v>170</v>
      </c>
      <c r="D172" s="125">
        <f>D174</f>
        <v>52228.57</v>
      </c>
      <c r="E172" s="125">
        <f>E173+E174</f>
        <v>46062.46</v>
      </c>
      <c r="F172" s="125">
        <f>F173+F174</f>
        <v>0</v>
      </c>
      <c r="G172" s="125">
        <f>G173+G174</f>
        <v>0</v>
      </c>
      <c r="H172" s="125">
        <v>0</v>
      </c>
      <c r="I172" s="125">
        <v>0</v>
      </c>
      <c r="J172" s="125">
        <v>0</v>
      </c>
    </row>
    <row r="173" spans="1:10" s="30" customFormat="1" ht="18" customHeight="1">
      <c r="A173" s="159" t="s">
        <v>13</v>
      </c>
      <c r="B173" s="29" t="s">
        <v>149</v>
      </c>
      <c r="C173" s="90"/>
      <c r="D173" s="126"/>
      <c r="E173" s="126">
        <v>650</v>
      </c>
      <c r="F173" s="126"/>
      <c r="G173" s="126"/>
      <c r="H173" s="126"/>
      <c r="I173" s="126"/>
      <c r="J173" s="126"/>
    </row>
    <row r="174" spans="1:10" ht="19.5" customHeight="1">
      <c r="A174" s="152"/>
      <c r="B174" s="54" t="s">
        <v>145</v>
      </c>
      <c r="C174" s="48"/>
      <c r="D174" s="124">
        <v>52228.57</v>
      </c>
      <c r="E174" s="124">
        <v>45412.46</v>
      </c>
      <c r="F174" s="124"/>
      <c r="G174" s="124"/>
      <c r="H174" s="124"/>
      <c r="I174" s="124"/>
      <c r="J174" s="124"/>
    </row>
    <row r="175" spans="1:10" ht="19.5" customHeight="1">
      <c r="A175" s="57" t="s">
        <v>53</v>
      </c>
      <c r="B175" s="28" t="s">
        <v>54</v>
      </c>
      <c r="C175" s="52" t="s">
        <v>193</v>
      </c>
      <c r="D175" s="125">
        <f>D176+D177</f>
        <v>9724.89</v>
      </c>
      <c r="E175" s="125">
        <f>E177</f>
        <v>33144.94</v>
      </c>
      <c r="F175" s="125">
        <f>F177+F176</f>
        <v>16477.52</v>
      </c>
      <c r="G175" s="125">
        <f>G177+G176</f>
        <v>16477.52</v>
      </c>
      <c r="H175" s="125">
        <v>0</v>
      </c>
      <c r="I175" s="125">
        <v>0</v>
      </c>
      <c r="J175" s="125">
        <v>0</v>
      </c>
    </row>
    <row r="176" spans="1:10" ht="19.5" customHeight="1">
      <c r="A176" s="159" t="s">
        <v>13</v>
      </c>
      <c r="B176" s="77" t="s">
        <v>179</v>
      </c>
      <c r="C176" s="16"/>
      <c r="D176" s="79">
        <v>5307.69</v>
      </c>
      <c r="E176" s="79"/>
      <c r="F176" s="126">
        <v>137</v>
      </c>
      <c r="G176" s="126">
        <v>137</v>
      </c>
      <c r="H176" s="79"/>
      <c r="I176" s="79"/>
      <c r="J176" s="79"/>
    </row>
    <row r="177" spans="1:10" ht="18" customHeight="1">
      <c r="A177" s="152"/>
      <c r="B177" s="54" t="s">
        <v>145</v>
      </c>
      <c r="C177" s="48"/>
      <c r="D177" s="124">
        <v>4417.2</v>
      </c>
      <c r="E177" s="124">
        <v>33144.94</v>
      </c>
      <c r="F177" s="124">
        <v>16340.52</v>
      </c>
      <c r="G177" s="124">
        <v>16340.52</v>
      </c>
      <c r="H177" s="124"/>
      <c r="I177" s="124"/>
      <c r="J177" s="124"/>
    </row>
    <row r="178" spans="1:10" ht="19.5" customHeight="1">
      <c r="A178" s="58" t="s">
        <v>63</v>
      </c>
      <c r="B178" s="59" t="s">
        <v>119</v>
      </c>
      <c r="C178" s="91" t="s">
        <v>203</v>
      </c>
      <c r="D178" s="127">
        <f>D181+D182</f>
        <v>8600</v>
      </c>
      <c r="E178" s="127">
        <f>E179+E180</f>
        <v>5975.99</v>
      </c>
      <c r="F178" s="127">
        <f>F179+F180+F181+F182</f>
        <v>9297.14</v>
      </c>
      <c r="G178" s="127">
        <f>G179+G180+G181+G182</f>
        <v>9297.14</v>
      </c>
      <c r="H178" s="127">
        <f>+H180+H181</f>
        <v>25666.08</v>
      </c>
      <c r="I178" s="127">
        <f>I180</f>
        <v>7457.61</v>
      </c>
      <c r="J178" s="127">
        <f>J180</f>
        <v>47585.61</v>
      </c>
    </row>
    <row r="179" spans="1:10" ht="19.5" customHeight="1">
      <c r="A179" s="159" t="s">
        <v>13</v>
      </c>
      <c r="B179" s="53" t="s">
        <v>219</v>
      </c>
      <c r="C179" s="48"/>
      <c r="D179" s="124"/>
      <c r="E179" s="124">
        <v>5353</v>
      </c>
      <c r="F179" s="124">
        <v>2800</v>
      </c>
      <c r="G179" s="124">
        <v>2800</v>
      </c>
      <c r="H179" s="124"/>
      <c r="I179" s="124"/>
      <c r="J179" s="124"/>
    </row>
    <row r="180" spans="1:10" ht="19.5" customHeight="1">
      <c r="A180" s="160"/>
      <c r="B180" s="53" t="s">
        <v>220</v>
      </c>
      <c r="C180" s="48" t="s">
        <v>237</v>
      </c>
      <c r="D180" s="124"/>
      <c r="E180" s="124">
        <v>622.99</v>
      </c>
      <c r="F180" s="124">
        <v>1458</v>
      </c>
      <c r="G180" s="124">
        <v>1458</v>
      </c>
      <c r="H180" s="124">
        <v>13666.08</v>
      </c>
      <c r="I180" s="124">
        <v>7457.61</v>
      </c>
      <c r="J180" s="124">
        <v>47585.61</v>
      </c>
    </row>
    <row r="181" spans="1:10" ht="19.5" customHeight="1">
      <c r="A181" s="160"/>
      <c r="B181" s="53" t="s">
        <v>173</v>
      </c>
      <c r="C181" s="48" t="s">
        <v>237</v>
      </c>
      <c r="D181" s="124">
        <v>8000</v>
      </c>
      <c r="E181" s="124"/>
      <c r="F181" s="124">
        <v>4781.64</v>
      </c>
      <c r="G181" s="124">
        <v>4781.64</v>
      </c>
      <c r="H181" s="124">
        <v>12000</v>
      </c>
      <c r="I181" s="124"/>
      <c r="J181" s="124"/>
    </row>
    <row r="182" spans="1:10" ht="19.5" customHeight="1">
      <c r="A182" s="161"/>
      <c r="B182" s="31" t="s">
        <v>149</v>
      </c>
      <c r="C182" s="48"/>
      <c r="D182" s="115">
        <v>600</v>
      </c>
      <c r="E182" s="115"/>
      <c r="F182" s="115">
        <v>257.5</v>
      </c>
      <c r="G182" s="115">
        <v>257.5</v>
      </c>
      <c r="H182" s="115"/>
      <c r="I182" s="115"/>
      <c r="J182" s="115"/>
    </row>
    <row r="183" spans="1:10" ht="19.5" customHeight="1">
      <c r="A183" s="58" t="s">
        <v>75</v>
      </c>
      <c r="B183" s="61" t="s">
        <v>122</v>
      </c>
      <c r="C183" s="60">
        <v>41</v>
      </c>
      <c r="D183" s="119">
        <v>0</v>
      </c>
      <c r="E183" s="119">
        <v>0</v>
      </c>
      <c r="F183" s="119">
        <f>F184</f>
        <v>3159.93</v>
      </c>
      <c r="G183" s="119">
        <f>G184</f>
        <v>3159.93</v>
      </c>
      <c r="H183" s="119">
        <v>0</v>
      </c>
      <c r="I183" s="119">
        <v>0</v>
      </c>
      <c r="J183" s="119">
        <v>0</v>
      </c>
    </row>
    <row r="184" spans="1:10" ht="29.25" customHeight="1">
      <c r="A184" s="56" t="s">
        <v>13</v>
      </c>
      <c r="B184" s="55" t="s">
        <v>121</v>
      </c>
      <c r="C184" s="48"/>
      <c r="D184" s="115"/>
      <c r="E184" s="115"/>
      <c r="F184" s="115">
        <v>3159.93</v>
      </c>
      <c r="G184" s="115">
        <v>3159.93</v>
      </c>
      <c r="H184" s="115"/>
      <c r="I184" s="115"/>
      <c r="J184" s="115"/>
    </row>
    <row r="185" spans="1:10" ht="30.75" customHeight="1">
      <c r="A185" s="58" t="s">
        <v>81</v>
      </c>
      <c r="B185" s="92" t="s">
        <v>194</v>
      </c>
      <c r="C185" s="60">
        <v>41</v>
      </c>
      <c r="D185" s="119">
        <v>0</v>
      </c>
      <c r="E185" s="119">
        <f>E186</f>
        <v>4700</v>
      </c>
      <c r="F185" s="119">
        <f>F186</f>
        <v>0</v>
      </c>
      <c r="G185" s="119">
        <f>G186</f>
        <v>0</v>
      </c>
      <c r="H185" s="119">
        <v>0</v>
      </c>
      <c r="I185" s="119">
        <v>0</v>
      </c>
      <c r="J185" s="119">
        <v>0</v>
      </c>
    </row>
    <row r="186" spans="1:10" ht="18" customHeight="1">
      <c r="A186" s="56" t="s">
        <v>13</v>
      </c>
      <c r="B186" s="55" t="s">
        <v>120</v>
      </c>
      <c r="C186" s="48"/>
      <c r="D186" s="115"/>
      <c r="E186" s="115">
        <v>4700</v>
      </c>
      <c r="F186" s="115"/>
      <c r="G186" s="115"/>
      <c r="H186" s="115"/>
      <c r="I186" s="115"/>
      <c r="J186" s="115"/>
    </row>
    <row r="187" spans="1:10" ht="19.5" customHeight="1">
      <c r="A187" s="155" t="s">
        <v>30</v>
      </c>
      <c r="B187" s="155"/>
      <c r="C187" s="155"/>
      <c r="D187" s="110">
        <f>D169+D172+D175+D178+D183</f>
        <v>73852.36</v>
      </c>
      <c r="E187" s="110">
        <f>E172+E175+E178+E185</f>
        <v>89883.39</v>
      </c>
      <c r="F187" s="110">
        <f>+F185+F183+F178+F175+F172+F169</f>
        <v>28934.59</v>
      </c>
      <c r="G187" s="110">
        <f>G185+G183+G178+G175+G172+G169</f>
        <v>28934.59</v>
      </c>
      <c r="H187" s="110">
        <f>H178</f>
        <v>25666.08</v>
      </c>
      <c r="I187" s="110">
        <f>I178</f>
        <v>7457.61</v>
      </c>
      <c r="J187" s="110">
        <f>J178</f>
        <v>47585.61</v>
      </c>
    </row>
    <row r="188" spans="1:10" ht="19.5" customHeight="1">
      <c r="A188" s="69"/>
      <c r="B188" s="69"/>
      <c r="C188" s="69"/>
      <c r="D188" s="70"/>
      <c r="E188" s="70"/>
      <c r="F188" s="70"/>
      <c r="G188" s="70"/>
      <c r="H188" s="70"/>
      <c r="I188" s="70"/>
      <c r="J188" s="70"/>
    </row>
    <row r="190" ht="19.5" customHeight="1">
      <c r="A190" s="1" t="s">
        <v>234</v>
      </c>
    </row>
    <row r="192" spans="1:10" ht="19.5" customHeight="1">
      <c r="A192" s="3" t="s">
        <v>0</v>
      </c>
      <c r="B192" s="2" t="s">
        <v>1</v>
      </c>
      <c r="C192" s="2" t="s">
        <v>2</v>
      </c>
      <c r="D192" s="4" t="s">
        <v>182</v>
      </c>
      <c r="E192" s="4" t="s">
        <v>204</v>
      </c>
      <c r="F192" s="4" t="s">
        <v>124</v>
      </c>
      <c r="G192" s="4" t="s">
        <v>205</v>
      </c>
      <c r="H192" s="4" t="s">
        <v>150</v>
      </c>
      <c r="I192" s="4" t="s">
        <v>183</v>
      </c>
      <c r="J192" s="4" t="s">
        <v>206</v>
      </c>
    </row>
    <row r="193" spans="1:10" ht="19.5" customHeight="1">
      <c r="A193" s="58" t="s">
        <v>49</v>
      </c>
      <c r="B193" s="59" t="s">
        <v>50</v>
      </c>
      <c r="C193" s="60">
        <v>41</v>
      </c>
      <c r="D193" s="127">
        <f>D195+D196+D197+D198+D201</f>
        <v>61226.61</v>
      </c>
      <c r="E193" s="127">
        <f>E196+E197+E198+E199+E201</f>
        <v>61913.57</v>
      </c>
      <c r="F193" s="127">
        <f>F196+F197+F198+F199+F201+F200+F195</f>
        <v>75576</v>
      </c>
      <c r="G193" s="127">
        <f>G196+G197+G198+G199+G201+G195+G200</f>
        <v>75576</v>
      </c>
      <c r="H193" s="127">
        <f>H197+H198+H199+H201+H200</f>
        <v>32412</v>
      </c>
      <c r="I193" s="127">
        <f>I198+I199+I201+I194+I200</f>
        <v>34887</v>
      </c>
      <c r="J193" s="127">
        <f>J194+J198+J199+J201+J200</f>
        <v>33264</v>
      </c>
    </row>
    <row r="194" spans="1:10" ht="19.5" customHeight="1">
      <c r="A194" s="163" t="s">
        <v>13</v>
      </c>
      <c r="B194" s="78" t="s">
        <v>200</v>
      </c>
      <c r="C194" s="16"/>
      <c r="D194" s="122"/>
      <c r="E194" s="122"/>
      <c r="F194" s="122"/>
      <c r="G194" s="122"/>
      <c r="H194" s="122"/>
      <c r="I194" s="122">
        <v>3653</v>
      </c>
      <c r="J194" s="122">
        <v>3653</v>
      </c>
    </row>
    <row r="195" spans="1:10" ht="45" customHeight="1">
      <c r="A195" s="151"/>
      <c r="B195" s="54" t="s">
        <v>123</v>
      </c>
      <c r="C195" s="48"/>
      <c r="D195" s="124">
        <v>250</v>
      </c>
      <c r="E195" s="124"/>
      <c r="F195" s="124">
        <v>2500</v>
      </c>
      <c r="G195" s="124">
        <v>2500</v>
      </c>
      <c r="H195" s="124"/>
      <c r="I195" s="124"/>
      <c r="J195" s="124"/>
    </row>
    <row r="196" spans="1:10" ht="18" customHeight="1">
      <c r="A196" s="151"/>
      <c r="B196" s="62" t="s">
        <v>146</v>
      </c>
      <c r="C196" s="48"/>
      <c r="D196" s="124">
        <v>647</v>
      </c>
      <c r="E196" s="124">
        <v>4</v>
      </c>
      <c r="F196" s="124"/>
      <c r="G196" s="124"/>
      <c r="H196" s="124"/>
      <c r="I196" s="124"/>
      <c r="J196" s="124"/>
    </row>
    <row r="197" spans="1:10" ht="18" customHeight="1">
      <c r="A197" s="151"/>
      <c r="B197" s="31" t="s">
        <v>157</v>
      </c>
      <c r="C197" s="48" t="s">
        <v>113</v>
      </c>
      <c r="D197" s="124">
        <v>40000</v>
      </c>
      <c r="E197" s="124">
        <v>37000</v>
      </c>
      <c r="F197" s="124">
        <v>42331</v>
      </c>
      <c r="G197" s="124">
        <v>42331</v>
      </c>
      <c r="H197" s="124"/>
      <c r="I197" s="124"/>
      <c r="J197" s="124"/>
    </row>
    <row r="198" spans="1:10" ht="18" customHeight="1">
      <c r="A198" s="151"/>
      <c r="B198" s="31" t="s">
        <v>156</v>
      </c>
      <c r="C198" s="48"/>
      <c r="D198" s="124">
        <v>9851.86</v>
      </c>
      <c r="E198" s="124">
        <v>10248.69</v>
      </c>
      <c r="F198" s="124">
        <v>10661</v>
      </c>
      <c r="G198" s="124">
        <v>10661</v>
      </c>
      <c r="H198" s="124">
        <v>11090</v>
      </c>
      <c r="I198" s="124">
        <v>11512</v>
      </c>
      <c r="J198" s="124">
        <v>12013</v>
      </c>
    </row>
    <row r="199" spans="1:10" ht="18" customHeight="1">
      <c r="A199" s="151"/>
      <c r="B199" s="31" t="s">
        <v>195</v>
      </c>
      <c r="C199" s="48"/>
      <c r="D199" s="124"/>
      <c r="E199" s="124">
        <v>5250</v>
      </c>
      <c r="F199" s="124">
        <v>9000</v>
      </c>
      <c r="G199" s="124">
        <v>9000</v>
      </c>
      <c r="H199" s="124">
        <v>9000</v>
      </c>
      <c r="I199" s="124">
        <v>9000</v>
      </c>
      <c r="J199" s="124">
        <v>9000</v>
      </c>
    </row>
    <row r="200" spans="1:10" ht="18" customHeight="1">
      <c r="A200" s="151"/>
      <c r="B200" s="31" t="s">
        <v>229</v>
      </c>
      <c r="C200" s="48" t="s">
        <v>236</v>
      </c>
      <c r="D200" s="124"/>
      <c r="E200" s="124"/>
      <c r="F200" s="124">
        <v>1364</v>
      </c>
      <c r="G200" s="124">
        <v>1364</v>
      </c>
      <c r="H200" s="124">
        <v>4080</v>
      </c>
      <c r="I200" s="124">
        <v>4080</v>
      </c>
      <c r="J200" s="124">
        <v>4080</v>
      </c>
    </row>
    <row r="201" spans="1:10" ht="18" customHeight="1">
      <c r="A201" s="151"/>
      <c r="B201" s="31" t="s">
        <v>167</v>
      </c>
      <c r="C201" s="48"/>
      <c r="D201" s="124">
        <v>10477.75</v>
      </c>
      <c r="E201" s="124">
        <v>9410.88</v>
      </c>
      <c r="F201" s="124">
        <v>9720</v>
      </c>
      <c r="G201" s="124">
        <v>9720</v>
      </c>
      <c r="H201" s="124">
        <v>8242</v>
      </c>
      <c r="I201" s="124">
        <v>6642</v>
      </c>
      <c r="J201" s="124">
        <v>4518</v>
      </c>
    </row>
    <row r="202" spans="1:10" ht="19.5" customHeight="1">
      <c r="A202" s="63" t="s">
        <v>61</v>
      </c>
      <c r="B202" s="64" t="s">
        <v>62</v>
      </c>
      <c r="C202" s="60">
        <v>41</v>
      </c>
      <c r="D202" s="127">
        <f>D203</f>
        <v>1011.22</v>
      </c>
      <c r="E202" s="127">
        <v>0</v>
      </c>
      <c r="F202" s="127">
        <f>F203</f>
        <v>666</v>
      </c>
      <c r="G202" s="127">
        <f>G203</f>
        <v>666</v>
      </c>
      <c r="H202" s="127">
        <v>0</v>
      </c>
      <c r="I202" s="127">
        <v>0</v>
      </c>
      <c r="J202" s="127">
        <v>0</v>
      </c>
    </row>
    <row r="203" spans="1:10" ht="18" customHeight="1">
      <c r="A203" s="65" t="s">
        <v>13</v>
      </c>
      <c r="B203" s="54" t="s">
        <v>147</v>
      </c>
      <c r="C203" s="48"/>
      <c r="D203" s="124">
        <v>1011.22</v>
      </c>
      <c r="E203" s="124"/>
      <c r="F203" s="124">
        <v>666</v>
      </c>
      <c r="G203" s="124">
        <v>666</v>
      </c>
      <c r="H203" s="124"/>
      <c r="I203" s="124"/>
      <c r="J203" s="124"/>
    </row>
    <row r="204" spans="1:10" ht="19.5" customHeight="1">
      <c r="A204" s="155" t="s">
        <v>30</v>
      </c>
      <c r="B204" s="155"/>
      <c r="C204" s="155"/>
      <c r="D204" s="110">
        <f>D193+D202</f>
        <v>62237.83</v>
      </c>
      <c r="E204" s="110">
        <f>E193+E202</f>
        <v>61913.57</v>
      </c>
      <c r="F204" s="110">
        <f>F193+F202</f>
        <v>76242</v>
      </c>
      <c r="G204" s="110">
        <f>G193+G202</f>
        <v>76242</v>
      </c>
      <c r="H204" s="110">
        <f>H193</f>
        <v>32412</v>
      </c>
      <c r="I204" s="110">
        <f>I193</f>
        <v>34887</v>
      </c>
      <c r="J204" s="110">
        <f>J193</f>
        <v>33264</v>
      </c>
    </row>
    <row r="205" spans="4:10" ht="19.5" customHeight="1">
      <c r="D205" s="111"/>
      <c r="E205" s="111"/>
      <c r="F205" s="111"/>
      <c r="G205" s="111"/>
      <c r="H205" s="111"/>
      <c r="I205" s="111"/>
      <c r="J205" s="111"/>
    </row>
    <row r="206" spans="2:10" ht="19.5" customHeight="1">
      <c r="B206" s="1" t="s">
        <v>92</v>
      </c>
      <c r="D206" s="111">
        <f>D204+D187+D163</f>
        <v>475706.2299999999</v>
      </c>
      <c r="E206" s="111">
        <f>E204+E187+E163</f>
        <v>503121.5</v>
      </c>
      <c r="F206" s="111">
        <f>F204+F187+F163</f>
        <v>512122.57999999996</v>
      </c>
      <c r="G206" s="111">
        <f>G163+G187+G204</f>
        <v>509692.58</v>
      </c>
      <c r="H206" s="111">
        <f>H204+H187+H163</f>
        <v>499380.41000000003</v>
      </c>
      <c r="I206" s="111">
        <f>I204+I187+I163</f>
        <v>482246.94</v>
      </c>
      <c r="J206" s="111">
        <f>J204+J187+J163</f>
        <v>519951.94</v>
      </c>
    </row>
  </sheetData>
  <sheetProtection selectLockedCells="1" selectUnlockedCells="1"/>
  <mergeCells count="35">
    <mergeCell ref="A122:A123"/>
    <mergeCell ref="A147:A154"/>
    <mergeCell ref="A139:A145"/>
    <mergeCell ref="A170:A171"/>
    <mergeCell ref="A176:A177"/>
    <mergeCell ref="A159:A160"/>
    <mergeCell ref="A173:A174"/>
    <mergeCell ref="A156:A157"/>
    <mergeCell ref="A7:A16"/>
    <mergeCell ref="A116:A120"/>
    <mergeCell ref="A104:A105"/>
    <mergeCell ref="A43:A47"/>
    <mergeCell ref="A18:A21"/>
    <mergeCell ref="A66:A71"/>
    <mergeCell ref="A91:A98"/>
    <mergeCell ref="A33:A34"/>
    <mergeCell ref="A111:A113"/>
    <mergeCell ref="A107:A109"/>
    <mergeCell ref="A204:C204"/>
    <mergeCell ref="A125:A127"/>
    <mergeCell ref="A134:A137"/>
    <mergeCell ref="A163:C163"/>
    <mergeCell ref="A187:C187"/>
    <mergeCell ref="A179:A182"/>
    <mergeCell ref="A129:A130"/>
    <mergeCell ref="A194:A201"/>
    <mergeCell ref="A100:A102"/>
    <mergeCell ref="A23:A27"/>
    <mergeCell ref="A59:A64"/>
    <mergeCell ref="A77:A83"/>
    <mergeCell ref="A51:A54"/>
    <mergeCell ref="A87:A89"/>
    <mergeCell ref="A38:A41"/>
    <mergeCell ref="A73:A75"/>
    <mergeCell ref="A56:A57"/>
  </mergeCells>
  <printOptions/>
  <pageMargins left="0.25" right="0.25" top="0.75" bottom="0.75" header="0.3" footer="0.3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5"/>
  <sheetViews>
    <sheetView zoomScalePageLayoutView="0" workbookViewId="0" topLeftCell="A1">
      <selection activeCell="D13" sqref="D13"/>
    </sheetView>
  </sheetViews>
  <sheetFormatPr defaultColWidth="9.140625" defaultRowHeight="19.5" customHeight="1"/>
  <cols>
    <col min="1" max="1" width="25.7109375" style="35" customWidth="1"/>
    <col min="2" max="4" width="18.7109375" style="35" customWidth="1"/>
    <col min="5" max="5" width="10.7109375" style="35" customWidth="1"/>
    <col min="6" max="6" width="25.7109375" style="35" customWidth="1"/>
    <col min="7" max="16" width="15.7109375" style="35" customWidth="1"/>
    <col min="17" max="16384" width="9.140625" style="35" customWidth="1"/>
  </cols>
  <sheetData>
    <row r="2" ht="9" customHeight="1" thickBot="1"/>
    <row r="3" spans="1:10" ht="19.5" customHeight="1" hidden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9.5" customHeight="1" hidden="1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9.5" customHeight="1">
      <c r="A5" s="96" t="s">
        <v>201</v>
      </c>
      <c r="B5" s="97">
        <v>2023</v>
      </c>
      <c r="C5" s="97">
        <v>2024</v>
      </c>
      <c r="D5" s="98">
        <v>2025</v>
      </c>
      <c r="E5" s="36"/>
      <c r="F5" s="95"/>
      <c r="G5" s="95"/>
      <c r="H5" s="36"/>
      <c r="I5" s="36"/>
      <c r="J5" s="36"/>
    </row>
    <row r="6" spans="1:10" ht="19.5" customHeight="1">
      <c r="A6" s="99" t="s">
        <v>93</v>
      </c>
      <c r="B6" s="128">
        <v>472207.69</v>
      </c>
      <c r="C6" s="129">
        <v>485417</v>
      </c>
      <c r="D6" s="130">
        <v>523122</v>
      </c>
      <c r="E6" s="18"/>
      <c r="F6" s="94"/>
      <c r="G6" s="70"/>
      <c r="H6" s="18"/>
      <c r="I6" s="18"/>
      <c r="J6" s="18"/>
    </row>
    <row r="7" spans="1:10" ht="19.5" customHeight="1">
      <c r="A7" s="99" t="s">
        <v>94</v>
      </c>
      <c r="B7" s="128">
        <v>29746.08</v>
      </c>
      <c r="C7" s="131"/>
      <c r="D7" s="132"/>
      <c r="E7" s="18"/>
      <c r="F7" s="94"/>
      <c r="G7" s="70"/>
      <c r="H7" s="18"/>
      <c r="I7" s="18"/>
      <c r="J7" s="18"/>
    </row>
    <row r="8" spans="1:10" ht="19.5" customHeight="1">
      <c r="A8" s="99" t="s">
        <v>95</v>
      </c>
      <c r="B8" s="128">
        <v>596.7</v>
      </c>
      <c r="C8" s="131"/>
      <c r="D8" s="132"/>
      <c r="E8" s="18"/>
      <c r="F8" s="94"/>
      <c r="G8" s="70"/>
      <c r="H8" s="18"/>
      <c r="I8" s="18"/>
      <c r="J8" s="18"/>
    </row>
    <row r="9" spans="1:10" ht="19.5" customHeight="1" thickBot="1">
      <c r="A9" s="100" t="s">
        <v>30</v>
      </c>
      <c r="B9" s="133">
        <f>SUM(B6:B8)</f>
        <v>502550.47000000003</v>
      </c>
      <c r="C9" s="134">
        <f>SUM(C6:C8)</f>
        <v>485417</v>
      </c>
      <c r="D9" s="135">
        <f>SUM(D6:D8)</f>
        <v>523122</v>
      </c>
      <c r="E9" s="18"/>
      <c r="F9" s="94"/>
      <c r="G9" s="70"/>
      <c r="H9" s="18"/>
      <c r="I9" s="18"/>
      <c r="J9" s="18"/>
    </row>
    <row r="10" spans="1:10" ht="19.5" customHeight="1" thickBot="1">
      <c r="A10" s="18"/>
      <c r="B10" s="18"/>
      <c r="C10" s="18"/>
      <c r="D10" s="93"/>
      <c r="E10" s="18"/>
      <c r="F10" s="94"/>
      <c r="G10" s="70"/>
      <c r="H10" s="18"/>
      <c r="I10" s="18"/>
      <c r="J10" s="18"/>
    </row>
    <row r="11" spans="1:10" ht="19.5" customHeight="1">
      <c r="A11" s="101" t="s">
        <v>202</v>
      </c>
      <c r="B11" s="102">
        <v>2023</v>
      </c>
      <c r="C11" s="103">
        <v>2024</v>
      </c>
      <c r="D11" s="104">
        <v>2025</v>
      </c>
      <c r="E11" s="18"/>
      <c r="F11" s="18"/>
      <c r="G11" s="93"/>
      <c r="H11" s="18"/>
      <c r="I11" s="18"/>
      <c r="J11" s="18"/>
    </row>
    <row r="12" spans="1:10" ht="19.5" customHeight="1">
      <c r="A12" s="99" t="s">
        <v>93</v>
      </c>
      <c r="B12" s="128">
        <v>441302.33</v>
      </c>
      <c r="C12" s="131">
        <v>439902.33</v>
      </c>
      <c r="D12" s="132">
        <v>439102.33</v>
      </c>
      <c r="E12" s="18"/>
      <c r="F12" s="18"/>
      <c r="G12" s="93"/>
      <c r="H12" s="18"/>
      <c r="I12" s="18"/>
      <c r="J12" s="18"/>
    </row>
    <row r="13" spans="1:10" ht="19.5" customHeight="1">
      <c r="A13" s="99" t="s">
        <v>94</v>
      </c>
      <c r="B13" s="128">
        <v>25666.08</v>
      </c>
      <c r="C13" s="131">
        <v>7457.61</v>
      </c>
      <c r="D13" s="132">
        <v>47585.61</v>
      </c>
      <c r="E13" s="18"/>
      <c r="F13" s="18"/>
      <c r="G13" s="18"/>
      <c r="H13" s="18"/>
      <c r="I13" s="18"/>
      <c r="J13" s="18"/>
    </row>
    <row r="14" spans="1:10" ht="19.5" customHeight="1">
      <c r="A14" s="99" t="s">
        <v>96</v>
      </c>
      <c r="B14" s="128">
        <v>32412</v>
      </c>
      <c r="C14" s="131">
        <v>34887</v>
      </c>
      <c r="D14" s="132">
        <v>33264</v>
      </c>
      <c r="E14" s="18"/>
      <c r="F14" s="18"/>
      <c r="G14" s="18"/>
      <c r="H14" s="18"/>
      <c r="I14" s="18"/>
      <c r="J14" s="18"/>
    </row>
    <row r="15" spans="1:4" ht="19.5" customHeight="1" thickBot="1">
      <c r="A15" s="100" t="s">
        <v>30</v>
      </c>
      <c r="B15" s="133">
        <f>SUM(B12:B14)</f>
        <v>499380.41000000003</v>
      </c>
      <c r="C15" s="134">
        <f>SUM(C12:C14)</f>
        <v>482246.94</v>
      </c>
      <c r="D15" s="135">
        <f>SUM(D12:D14)</f>
        <v>519951.94</v>
      </c>
    </row>
    <row r="16" spans="1:4" ht="19.5" customHeight="1">
      <c r="A16" s="18"/>
      <c r="B16" s="136"/>
      <c r="C16" s="136"/>
      <c r="D16" s="136"/>
    </row>
    <row r="17" spans="1:4" ht="19.5" customHeight="1">
      <c r="A17" s="42" t="s">
        <v>108</v>
      </c>
      <c r="B17" s="128">
        <f>B9</f>
        <v>502550.47000000003</v>
      </c>
      <c r="C17" s="128">
        <f>C9</f>
        <v>485417</v>
      </c>
      <c r="D17" s="128">
        <f>D9</f>
        <v>523122</v>
      </c>
    </row>
    <row r="18" spans="1:4" ht="19.5" customHeight="1">
      <c r="A18" s="42" t="s">
        <v>109</v>
      </c>
      <c r="B18" s="128">
        <f>B15</f>
        <v>499380.41000000003</v>
      </c>
      <c r="C18" s="128">
        <f>C15</f>
        <v>482246.94</v>
      </c>
      <c r="D18" s="128">
        <f>D15</f>
        <v>519951.94</v>
      </c>
    </row>
    <row r="19" spans="1:4" ht="19.5" customHeight="1">
      <c r="A19" s="42" t="s">
        <v>110</v>
      </c>
      <c r="B19" s="128">
        <f>B17-B18</f>
        <v>3170.0599999999977</v>
      </c>
      <c r="C19" s="128">
        <f>C9-C15</f>
        <v>3170.0599999999977</v>
      </c>
      <c r="D19" s="128">
        <f>D17-D18</f>
        <v>3170.0599999999977</v>
      </c>
    </row>
    <row r="24" ht="19.5" customHeight="1">
      <c r="A24" s="35" t="s">
        <v>233</v>
      </c>
    </row>
    <row r="25" ht="19.5" customHeight="1">
      <c r="A25" s="35" t="s">
        <v>111</v>
      </c>
    </row>
  </sheetData>
  <sheetProtection selectLockedCells="1" selectUnlockedCells="1"/>
  <mergeCells count="2">
    <mergeCell ref="A4:F4"/>
    <mergeCell ref="G4:J4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CSOLLEOVÁ Erika</dc:creator>
  <cp:keywords/>
  <dc:description/>
  <cp:lastModifiedBy>CSOLLEOVÁ Erika</cp:lastModifiedBy>
  <cp:lastPrinted>2022-12-02T12:06:07Z</cp:lastPrinted>
  <dcterms:created xsi:type="dcterms:W3CDTF">2015-11-03T12:47:56Z</dcterms:created>
  <dcterms:modified xsi:type="dcterms:W3CDTF">2022-12-02T12:06:08Z</dcterms:modified>
  <cp:category/>
  <cp:version/>
  <cp:contentType/>
  <cp:contentStatus/>
</cp:coreProperties>
</file>